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V:\VEŘEJNÉ ZAKÁZKY\ZAKÁZKY rozpracované\ZPŘ-Rekonstrukce hasičské zbrojnice Ostrava-Heřmanice\02 Výzva + přílohy\"/>
    </mc:Choice>
  </mc:AlternateContent>
  <xr:revisionPtr revIDLastSave="0" documentId="8_{60F3C333-6CDB-44E5-97EA-7621BCA114FD}" xr6:coauthVersionLast="47" xr6:coauthVersionMax="47" xr10:uidLastSave="{00000000-0000-0000-0000-000000000000}"/>
  <bookViews>
    <workbookView xWindow="32190" yWindow="855" windowWidth="21600" windowHeight="11385" xr2:uid="{00000000-000D-0000-FFFF-FFFF00000000}"/>
  </bookViews>
  <sheets>
    <sheet name="Rekapitulace stavby" sheetId="1" r:id="rId1"/>
    <sheet name="SO 01 - 1 - Bourací práce..." sheetId="2" r:id="rId2"/>
    <sheet name="SO 01 - 2 - Objekt HZ - H..." sheetId="3" r:id="rId3"/>
    <sheet name="SO 01 - 3-OBJEKT HZ - ZDR..." sheetId="4" r:id="rId4"/>
    <sheet name="SO 01 - 4-OBJEKT HZ - ÚST..." sheetId="5" r:id="rId5"/>
    <sheet name="SO 01 - 5-OBJEKT HZ - ELE..." sheetId="6" r:id="rId6"/>
    <sheet name="SO 01 - 6-OBJEKT HZ - VZD..." sheetId="7" r:id="rId7"/>
    <sheet name="SO 01- 7-OBJEKT HZ - MaR" sheetId="8" r:id="rId8"/>
    <sheet name="SO 02 - 8 - Komunikace" sheetId="9" r:id="rId9"/>
    <sheet name="SO 03 - 10 - PŘELOŽKA VODY" sheetId="10" r:id="rId10"/>
    <sheet name="SO 04 - 10 - PŘELOŽKA PLY..." sheetId="11" r:id="rId11"/>
    <sheet name="SO 06 - 11 - KANALIZACE D..." sheetId="12" r:id="rId12"/>
    <sheet name="SO 07 - 12 - PŘELOŽKA SPL..." sheetId="13" r:id="rId13"/>
    <sheet name="SO 08 - 13 - ČOV" sheetId="14" r:id="rId14"/>
    <sheet name="VRN - HZ HEŘMANICE" sheetId="15" r:id="rId15"/>
  </sheets>
  <definedNames>
    <definedName name="_xlnm._FilterDatabase" localSheetId="1" hidden="1">'SO 01 - 1 - Bourací práce...'!$C$126:$K$319</definedName>
    <definedName name="_xlnm._FilterDatabase" localSheetId="2" hidden="1">'SO 01 - 2 - Objekt HZ - H...'!$C$144:$K$973</definedName>
    <definedName name="_xlnm._FilterDatabase" localSheetId="3" hidden="1">'SO 01 - 3-OBJEKT HZ - ZDR...'!$C$125:$K$263</definedName>
    <definedName name="_xlnm._FilterDatabase" localSheetId="4" hidden="1">'SO 01 - 4-OBJEKT HZ - ÚST...'!$C$132:$K$278</definedName>
    <definedName name="_xlnm._FilterDatabase" localSheetId="5" hidden="1">'SO 01 - 5-OBJEKT HZ - ELE...'!$C$142:$K$502</definedName>
    <definedName name="_xlnm._FilterDatabase" localSheetId="6" hidden="1">'SO 01 - 6-OBJEKT HZ - VZD...'!$C$129:$K$292</definedName>
    <definedName name="_xlnm._FilterDatabase" localSheetId="7" hidden="1">'SO 01- 7-OBJEKT HZ - MaR'!$C$122:$K$232</definedName>
    <definedName name="_xlnm._FilterDatabase" localSheetId="8" hidden="1">'SO 02 - 8 - Komunikace'!$C$124:$K$300</definedName>
    <definedName name="_xlnm._FilterDatabase" localSheetId="9" hidden="1">'SO 03 - 10 - PŘELOŽKA VODY'!$C$118:$K$214</definedName>
    <definedName name="_xlnm._FilterDatabase" localSheetId="10" hidden="1">'SO 04 - 10 - PŘELOŽKA PLY...'!$C$117:$K$204</definedName>
    <definedName name="_xlnm._FilterDatabase" localSheetId="11" hidden="1">'SO 06 - 11 - KANALIZACE D...'!$C$123:$K$250</definedName>
    <definedName name="_xlnm._FilterDatabase" localSheetId="12" hidden="1">'SO 07 - 12 - PŘELOŽKA SPL...'!$C$118:$K$192</definedName>
    <definedName name="_xlnm._FilterDatabase" localSheetId="13" hidden="1">'SO 08 - 13 - ČOV'!$C$130:$K$218</definedName>
    <definedName name="_xlnm._FilterDatabase" localSheetId="14" hidden="1">'VRN - HZ HEŘMANICE'!$C$117:$K$145</definedName>
    <definedName name="_xlnm.Print_Titles" localSheetId="0">'Rekapitulace stavby'!$92:$92</definedName>
    <definedName name="_xlnm.Print_Titles" localSheetId="1">'SO 01 - 1 - Bourací práce...'!$126:$126</definedName>
    <definedName name="_xlnm.Print_Titles" localSheetId="2">'SO 01 - 2 - Objekt HZ - H...'!$144:$144</definedName>
    <definedName name="_xlnm.Print_Titles" localSheetId="3">'SO 01 - 3-OBJEKT HZ - ZDR...'!$125:$125</definedName>
    <definedName name="_xlnm.Print_Titles" localSheetId="4">'SO 01 - 4-OBJEKT HZ - ÚST...'!$132:$132</definedName>
    <definedName name="_xlnm.Print_Titles" localSheetId="5">'SO 01 - 5-OBJEKT HZ - ELE...'!$142:$142</definedName>
    <definedName name="_xlnm.Print_Titles" localSheetId="6">'SO 01 - 6-OBJEKT HZ - VZD...'!$129:$129</definedName>
    <definedName name="_xlnm.Print_Titles" localSheetId="7">'SO 01- 7-OBJEKT HZ - MaR'!$122:$122</definedName>
    <definedName name="_xlnm.Print_Titles" localSheetId="8">'SO 02 - 8 - Komunikace'!$124:$124</definedName>
    <definedName name="_xlnm.Print_Titles" localSheetId="9">'SO 03 - 10 - PŘELOŽKA VODY'!$118:$118</definedName>
    <definedName name="_xlnm.Print_Titles" localSheetId="10">'SO 04 - 10 - PŘELOŽKA PLY...'!$117:$117</definedName>
    <definedName name="_xlnm.Print_Titles" localSheetId="11">'SO 06 - 11 - KANALIZACE D...'!$123:$123</definedName>
    <definedName name="_xlnm.Print_Titles" localSheetId="12">'SO 07 - 12 - PŘELOŽKA SPL...'!$118:$118</definedName>
    <definedName name="_xlnm.Print_Titles" localSheetId="13">'SO 08 - 13 - ČOV'!$130:$130</definedName>
    <definedName name="_xlnm.Print_Titles" localSheetId="14">'VRN - HZ HEŘMANICE'!$117:$117</definedName>
    <definedName name="_xlnm.Print_Area" localSheetId="0">'Rekapitulace stavby'!$D$4:$AO$76,'Rekapitulace stavby'!$C$82:$AQ$109</definedName>
    <definedName name="_xlnm.Print_Area" localSheetId="1">'SO 01 - 1 - Bourací práce...'!$C$4:$J$76,'SO 01 - 1 - Bourací práce...'!$C$114:$K$319</definedName>
    <definedName name="_xlnm.Print_Area" localSheetId="2">'SO 01 - 2 - Objekt HZ - H...'!$C$4:$J$76,'SO 01 - 2 - Objekt HZ - H...'!$C$132:$K$973</definedName>
    <definedName name="_xlnm.Print_Area" localSheetId="3">'SO 01 - 3-OBJEKT HZ - ZDR...'!$C$4:$J$76,'SO 01 - 3-OBJEKT HZ - ZDR...'!$C$113:$K$263</definedName>
    <definedName name="_xlnm.Print_Area" localSheetId="4">'SO 01 - 4-OBJEKT HZ - ÚST...'!$C$4:$J$76,'SO 01 - 4-OBJEKT HZ - ÚST...'!$C$120:$K$278</definedName>
    <definedName name="_xlnm.Print_Area" localSheetId="5">'SO 01 - 5-OBJEKT HZ - ELE...'!$C$4:$J$76,'SO 01 - 5-OBJEKT HZ - ELE...'!$C$130:$K$502</definedName>
    <definedName name="_xlnm.Print_Area" localSheetId="6">'SO 01 - 6-OBJEKT HZ - VZD...'!$C$4:$J$76,'SO 01 - 6-OBJEKT HZ - VZD...'!$C$117:$K$292</definedName>
    <definedName name="_xlnm.Print_Area" localSheetId="7">'SO 01- 7-OBJEKT HZ - MaR'!$C$4:$J$76,'SO 01- 7-OBJEKT HZ - MaR'!$C$110:$K$232</definedName>
    <definedName name="_xlnm.Print_Area" localSheetId="8">'SO 02 - 8 - Komunikace'!$C$4:$J$76,'SO 02 - 8 - Komunikace'!$C$112:$K$300</definedName>
    <definedName name="_xlnm.Print_Area" localSheetId="9">'SO 03 - 10 - PŘELOŽKA VODY'!$C$4:$J$76,'SO 03 - 10 - PŘELOŽKA VODY'!$C$106:$K$214</definedName>
    <definedName name="_xlnm.Print_Area" localSheetId="10">'SO 04 - 10 - PŘELOŽKA PLY...'!$C$4:$J$76,'SO 04 - 10 - PŘELOŽKA PLY...'!$C$105:$K$204</definedName>
    <definedName name="_xlnm.Print_Area" localSheetId="11">'SO 06 - 11 - KANALIZACE D...'!$C$4:$J$76,'SO 06 - 11 - KANALIZACE D...'!$C$111:$K$250</definedName>
    <definedName name="_xlnm.Print_Area" localSheetId="12">'SO 07 - 12 - PŘELOŽKA SPL...'!$C$4:$J$76,'SO 07 - 12 - PŘELOŽKA SPL...'!$C$106:$K$192</definedName>
    <definedName name="_xlnm.Print_Area" localSheetId="13">'SO 08 - 13 - ČOV'!$C$4:$J$76,'SO 08 - 13 - ČOV'!$C$118:$K$218</definedName>
    <definedName name="_xlnm.Print_Area" localSheetId="14">'VRN - HZ HEŘMANICE'!$C$4:$J$76,'VRN - HZ HEŘMANICE'!$C$105:$K$145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5" i="15" l="1"/>
  <c r="J98" i="15" s="1"/>
  <c r="J37" i="15"/>
  <c r="J36" i="15"/>
  <c r="AY108" i="1"/>
  <c r="J35" i="15"/>
  <c r="AX108" i="1"/>
  <c r="BI144" i="15"/>
  <c r="BH144" i="15"/>
  <c r="BG144" i="15"/>
  <c r="BF144" i="15"/>
  <c r="T144" i="15"/>
  <c r="R144" i="15"/>
  <c r="P144" i="15"/>
  <c r="BI143" i="15"/>
  <c r="BH143" i="15"/>
  <c r="BG143" i="15"/>
  <c r="BF143" i="15"/>
  <c r="T143" i="15"/>
  <c r="R143" i="15"/>
  <c r="P143" i="15"/>
  <c r="BI142" i="15"/>
  <c r="BH142" i="15"/>
  <c r="BG142" i="15"/>
  <c r="BF142" i="15"/>
  <c r="T142" i="15"/>
  <c r="R142" i="15"/>
  <c r="P142" i="15"/>
  <c r="BI141" i="15"/>
  <c r="BH141" i="15"/>
  <c r="BG141" i="15"/>
  <c r="BF141" i="15"/>
  <c r="T141" i="15"/>
  <c r="R141" i="15"/>
  <c r="P141" i="15"/>
  <c r="BI140" i="15"/>
  <c r="BH140" i="15"/>
  <c r="BG140" i="15"/>
  <c r="BF140" i="15"/>
  <c r="T140" i="15"/>
  <c r="R140" i="15"/>
  <c r="P140" i="15"/>
  <c r="BI139" i="15"/>
  <c r="BH139" i="15"/>
  <c r="BG139" i="15"/>
  <c r="BF139" i="15"/>
  <c r="T139" i="15"/>
  <c r="R139" i="15"/>
  <c r="P139" i="15"/>
  <c r="BI138" i="15"/>
  <c r="BH138" i="15"/>
  <c r="BG138" i="15"/>
  <c r="BF138" i="15"/>
  <c r="T138" i="15"/>
  <c r="R138" i="15"/>
  <c r="P138" i="15"/>
  <c r="BI137" i="15"/>
  <c r="BH137" i="15"/>
  <c r="BG137" i="15"/>
  <c r="BF137" i="15"/>
  <c r="T137" i="15"/>
  <c r="R137" i="15"/>
  <c r="P137" i="15"/>
  <c r="BI136" i="15"/>
  <c r="BH136" i="15"/>
  <c r="BG136" i="15"/>
  <c r="BF136" i="15"/>
  <c r="T136" i="15"/>
  <c r="R136" i="15"/>
  <c r="P136" i="15"/>
  <c r="BI135" i="15"/>
  <c r="BH135" i="15"/>
  <c r="BG135" i="15"/>
  <c r="BF135" i="15"/>
  <c r="T135" i="15"/>
  <c r="R135" i="15"/>
  <c r="P135" i="15"/>
  <c r="BI134" i="15"/>
  <c r="BH134" i="15"/>
  <c r="BG134" i="15"/>
  <c r="BF134" i="15"/>
  <c r="T134" i="15"/>
  <c r="R134" i="15"/>
  <c r="P134" i="15"/>
  <c r="BI133" i="15"/>
  <c r="BH133" i="15"/>
  <c r="BG133" i="15"/>
  <c r="BF133" i="15"/>
  <c r="T133" i="15"/>
  <c r="R133" i="15"/>
  <c r="P133" i="15"/>
  <c r="BI132" i="15"/>
  <c r="BH132" i="15"/>
  <c r="BG132" i="15"/>
  <c r="BF132" i="15"/>
  <c r="T132" i="15"/>
  <c r="R132" i="15"/>
  <c r="P132" i="15"/>
  <c r="BI131" i="15"/>
  <c r="BH131" i="15"/>
  <c r="BG131" i="15"/>
  <c r="BF131" i="15"/>
  <c r="T131" i="15"/>
  <c r="R131" i="15"/>
  <c r="P131" i="15"/>
  <c r="BI130" i="15"/>
  <c r="BH130" i="15"/>
  <c r="BG130" i="15"/>
  <c r="BF130" i="15"/>
  <c r="T130" i="15"/>
  <c r="R130" i="15"/>
  <c r="P130" i="15"/>
  <c r="BI129" i="15"/>
  <c r="BH129" i="15"/>
  <c r="BG129" i="15"/>
  <c r="BF129" i="15"/>
  <c r="T129" i="15"/>
  <c r="R129" i="15"/>
  <c r="P129" i="15"/>
  <c r="BI128" i="15"/>
  <c r="BH128" i="15"/>
  <c r="BG128" i="15"/>
  <c r="BF128" i="15"/>
  <c r="T128" i="15"/>
  <c r="R128" i="15"/>
  <c r="P128" i="15"/>
  <c r="BI127" i="15"/>
  <c r="BH127" i="15"/>
  <c r="BG127" i="15"/>
  <c r="BF127" i="15"/>
  <c r="T127" i="15"/>
  <c r="R127" i="15"/>
  <c r="P127" i="15"/>
  <c r="BI126" i="15"/>
  <c r="BH126" i="15"/>
  <c r="BG126" i="15"/>
  <c r="BF126" i="15"/>
  <c r="T126" i="15"/>
  <c r="R126" i="15"/>
  <c r="P126" i="15"/>
  <c r="BI125" i="15"/>
  <c r="BH125" i="15"/>
  <c r="BG125" i="15"/>
  <c r="BF125" i="15"/>
  <c r="T125" i="15"/>
  <c r="R125" i="15"/>
  <c r="P125" i="15"/>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BI120" i="15"/>
  <c r="BH120" i="15"/>
  <c r="BG120" i="15"/>
  <c r="BF120" i="15"/>
  <c r="T120" i="15"/>
  <c r="R120" i="15"/>
  <c r="P120" i="15"/>
  <c r="J115" i="15"/>
  <c r="J114" i="15"/>
  <c r="F114" i="15"/>
  <c r="F112" i="15"/>
  <c r="E110" i="15"/>
  <c r="J92" i="15"/>
  <c r="J91" i="15"/>
  <c r="F91" i="15"/>
  <c r="F89" i="15"/>
  <c r="E87" i="15"/>
  <c r="J18" i="15"/>
  <c r="E18" i="15"/>
  <c r="F92" i="15" s="1"/>
  <c r="J17" i="15"/>
  <c r="J12" i="15"/>
  <c r="J112" i="15" s="1"/>
  <c r="E7" i="15"/>
  <c r="E108" i="15"/>
  <c r="J132" i="14"/>
  <c r="J37" i="14"/>
  <c r="J36" i="14"/>
  <c r="AY107" i="1"/>
  <c r="J35" i="14"/>
  <c r="AX107" i="1" s="1"/>
  <c r="BI217" i="14"/>
  <c r="BH217" i="14"/>
  <c r="BG217" i="14"/>
  <c r="BF217" i="14"/>
  <c r="T217" i="14"/>
  <c r="T216" i="14"/>
  <c r="R217" i="14"/>
  <c r="R216" i="14" s="1"/>
  <c r="P217" i="14"/>
  <c r="P216" i="14"/>
  <c r="BI214" i="14"/>
  <c r="BH214" i="14"/>
  <c r="BG214" i="14"/>
  <c r="BF214" i="14"/>
  <c r="T214" i="14"/>
  <c r="T213" i="14"/>
  <c r="T212" i="14" s="1"/>
  <c r="R214" i="14"/>
  <c r="R213" i="14" s="1"/>
  <c r="R212" i="14" s="1"/>
  <c r="P214" i="14"/>
  <c r="P213" i="14"/>
  <c r="P212" i="14" s="1"/>
  <c r="BI210" i="14"/>
  <c r="BH210" i="14"/>
  <c r="BG210" i="14"/>
  <c r="BF210" i="14"/>
  <c r="T210" i="14"/>
  <c r="T209" i="14" s="1"/>
  <c r="R210" i="14"/>
  <c r="R209" i="14" s="1"/>
  <c r="P210" i="14"/>
  <c r="P209" i="14" s="1"/>
  <c r="BI207" i="14"/>
  <c r="BH207" i="14"/>
  <c r="BG207" i="14"/>
  <c r="BF207" i="14"/>
  <c r="T207" i="14"/>
  <c r="T206" i="14" s="1"/>
  <c r="R207" i="14"/>
  <c r="R206" i="14" s="1"/>
  <c r="P207" i="14"/>
  <c r="P206" i="14" s="1"/>
  <c r="BI204" i="14"/>
  <c r="BH204" i="14"/>
  <c r="BG204" i="14"/>
  <c r="BF204" i="14"/>
  <c r="T204" i="14"/>
  <c r="R204" i="14"/>
  <c r="P204" i="14"/>
  <c r="BI202" i="14"/>
  <c r="BH202" i="14"/>
  <c r="BG202" i="14"/>
  <c r="BF202" i="14"/>
  <c r="T202" i="14"/>
  <c r="R202" i="14"/>
  <c r="P202" i="14"/>
  <c r="BI200" i="14"/>
  <c r="BH200" i="14"/>
  <c r="BG200" i="14"/>
  <c r="BF200" i="14"/>
  <c r="T200" i="14"/>
  <c r="R200" i="14"/>
  <c r="P200" i="14"/>
  <c r="BI198" i="14"/>
  <c r="BH198" i="14"/>
  <c r="BG198" i="14"/>
  <c r="BF198" i="14"/>
  <c r="T198" i="14"/>
  <c r="R198" i="14"/>
  <c r="P198" i="14"/>
  <c r="BI196" i="14"/>
  <c r="BH196" i="14"/>
  <c r="BG196" i="14"/>
  <c r="BF196" i="14"/>
  <c r="T196" i="14"/>
  <c r="R196" i="14"/>
  <c r="P196" i="14"/>
  <c r="BI194" i="14"/>
  <c r="BH194" i="14"/>
  <c r="BG194" i="14"/>
  <c r="BF194" i="14"/>
  <c r="T194" i="14"/>
  <c r="R194" i="14"/>
  <c r="P194" i="14"/>
  <c r="BI192" i="14"/>
  <c r="BH192" i="14"/>
  <c r="BG192" i="14"/>
  <c r="BF192" i="14"/>
  <c r="T192" i="14"/>
  <c r="R192" i="14"/>
  <c r="P192" i="14"/>
  <c r="BI190" i="14"/>
  <c r="BH190" i="14"/>
  <c r="BG190" i="14"/>
  <c r="BF190" i="14"/>
  <c r="T190" i="14"/>
  <c r="R190" i="14"/>
  <c r="P190" i="14"/>
  <c r="BI187" i="14"/>
  <c r="BH187" i="14"/>
  <c r="BG187" i="14"/>
  <c r="BF187" i="14"/>
  <c r="T187" i="14"/>
  <c r="T186" i="14" s="1"/>
  <c r="R187" i="14"/>
  <c r="R186" i="14" s="1"/>
  <c r="P187" i="14"/>
  <c r="P186" i="14" s="1"/>
  <c r="BI184" i="14"/>
  <c r="BH184" i="14"/>
  <c r="BG184" i="14"/>
  <c r="BF184" i="14"/>
  <c r="T184" i="14"/>
  <c r="R184" i="14"/>
  <c r="P184" i="14"/>
  <c r="BI182" i="14"/>
  <c r="BH182" i="14"/>
  <c r="BG182" i="14"/>
  <c r="BF182" i="14"/>
  <c r="T182" i="14"/>
  <c r="R182" i="14"/>
  <c r="P182" i="14"/>
  <c r="BI179" i="14"/>
  <c r="BH179" i="14"/>
  <c r="BG179" i="14"/>
  <c r="BF179" i="14"/>
  <c r="T179" i="14"/>
  <c r="R179" i="14"/>
  <c r="P179" i="14"/>
  <c r="BI177" i="14"/>
  <c r="BH177" i="14"/>
  <c r="BG177" i="14"/>
  <c r="BF177" i="14"/>
  <c r="T177" i="14"/>
  <c r="R177" i="14"/>
  <c r="P177" i="14"/>
  <c r="BI174" i="14"/>
  <c r="BH174" i="14"/>
  <c r="BG174" i="14"/>
  <c r="BF174" i="14"/>
  <c r="T174" i="14"/>
  <c r="R174" i="14"/>
  <c r="P174" i="14"/>
  <c r="BI172" i="14"/>
  <c r="BH172" i="14"/>
  <c r="BG172" i="14"/>
  <c r="BF172" i="14"/>
  <c r="T172" i="14"/>
  <c r="R172" i="14"/>
  <c r="P172" i="14"/>
  <c r="BI169" i="14"/>
  <c r="BH169" i="14"/>
  <c r="BG169" i="14"/>
  <c r="BF169" i="14"/>
  <c r="T169" i="14"/>
  <c r="T168" i="14" s="1"/>
  <c r="R169" i="14"/>
  <c r="R168" i="14" s="1"/>
  <c r="P169" i="14"/>
  <c r="P168" i="14" s="1"/>
  <c r="BI166" i="14"/>
  <c r="BH166" i="14"/>
  <c r="BG166" i="14"/>
  <c r="BF166" i="14"/>
  <c r="T166" i="14"/>
  <c r="R166" i="14"/>
  <c r="P166" i="14"/>
  <c r="BI164" i="14"/>
  <c r="BH164" i="14"/>
  <c r="BG164" i="14"/>
  <c r="BF164" i="14"/>
  <c r="T164" i="14"/>
  <c r="R164" i="14"/>
  <c r="P164" i="14"/>
  <c r="BI162" i="14"/>
  <c r="BH162" i="14"/>
  <c r="BG162" i="14"/>
  <c r="BF162" i="14"/>
  <c r="T162" i="14"/>
  <c r="R162" i="14"/>
  <c r="P162" i="14"/>
  <c r="BI160" i="14"/>
  <c r="BH160" i="14"/>
  <c r="BG160" i="14"/>
  <c r="BF160" i="14"/>
  <c r="T160" i="14"/>
  <c r="R160" i="14"/>
  <c r="P160" i="14"/>
  <c r="BI158" i="14"/>
  <c r="BH158" i="14"/>
  <c r="BG158" i="14"/>
  <c r="BF158" i="14"/>
  <c r="T158" i="14"/>
  <c r="R158" i="14"/>
  <c r="P158" i="14"/>
  <c r="BI156" i="14"/>
  <c r="BH156" i="14"/>
  <c r="BG156" i="14"/>
  <c r="BF156" i="14"/>
  <c r="T156" i="14"/>
  <c r="R156" i="14"/>
  <c r="P156" i="14"/>
  <c r="BI154" i="14"/>
  <c r="BH154" i="14"/>
  <c r="BG154" i="14"/>
  <c r="BF154" i="14"/>
  <c r="T154" i="14"/>
  <c r="R154" i="14"/>
  <c r="P154" i="14"/>
  <c r="BI152" i="14"/>
  <c r="BH152" i="14"/>
  <c r="BG152" i="14"/>
  <c r="BF152" i="14"/>
  <c r="T152" i="14"/>
  <c r="R152" i="14"/>
  <c r="P152" i="14"/>
  <c r="BI150" i="14"/>
  <c r="BH150" i="14"/>
  <c r="BG150" i="14"/>
  <c r="BF150" i="14"/>
  <c r="T150" i="14"/>
  <c r="R150" i="14"/>
  <c r="P150" i="14"/>
  <c r="BI148" i="14"/>
  <c r="BH148" i="14"/>
  <c r="BG148" i="14"/>
  <c r="BF148" i="14"/>
  <c r="T148" i="14"/>
  <c r="R148" i="14"/>
  <c r="P148" i="14"/>
  <c r="BI146" i="14"/>
  <c r="BH146" i="14"/>
  <c r="BG146" i="14"/>
  <c r="BF146" i="14"/>
  <c r="T146" i="14"/>
  <c r="R146" i="14"/>
  <c r="P146" i="14"/>
  <c r="BI144" i="14"/>
  <c r="BH144" i="14"/>
  <c r="BG144" i="14"/>
  <c r="BF144" i="14"/>
  <c r="T144" i="14"/>
  <c r="R144" i="14"/>
  <c r="P144" i="14"/>
  <c r="BI142" i="14"/>
  <c r="BH142" i="14"/>
  <c r="BG142" i="14"/>
  <c r="BF142" i="14"/>
  <c r="T142" i="14"/>
  <c r="R142" i="14"/>
  <c r="P142" i="14"/>
  <c r="BI140" i="14"/>
  <c r="BH140" i="14"/>
  <c r="BG140" i="14"/>
  <c r="BF140" i="14"/>
  <c r="T140" i="14"/>
  <c r="R140" i="14"/>
  <c r="P140" i="14"/>
  <c r="BI138" i="14"/>
  <c r="BH138" i="14"/>
  <c r="BG138" i="14"/>
  <c r="BF138" i="14"/>
  <c r="T138" i="14"/>
  <c r="R138" i="14"/>
  <c r="P138" i="14"/>
  <c r="BI136" i="14"/>
  <c r="BH136" i="14"/>
  <c r="BG136" i="14"/>
  <c r="BF136" i="14"/>
  <c r="T136" i="14"/>
  <c r="R136" i="14"/>
  <c r="P136" i="14"/>
  <c r="J97" i="14"/>
  <c r="J128" i="14"/>
  <c r="J127" i="14"/>
  <c r="F127" i="14"/>
  <c r="F125" i="14"/>
  <c r="E123" i="14"/>
  <c r="J92" i="14"/>
  <c r="J91" i="14"/>
  <c r="F91" i="14"/>
  <c r="F89" i="14"/>
  <c r="E87" i="14"/>
  <c r="J18" i="14"/>
  <c r="E18" i="14"/>
  <c r="F128" i="14" s="1"/>
  <c r="J17" i="14"/>
  <c r="J12" i="14"/>
  <c r="J125" i="14"/>
  <c r="E7" i="14"/>
  <c r="E85" i="14"/>
  <c r="J37" i="13"/>
  <c r="J36" i="13"/>
  <c r="AY106" i="1" s="1"/>
  <c r="J35" i="13"/>
  <c r="AX106" i="1" s="1"/>
  <c r="BI191" i="13"/>
  <c r="BH191" i="13"/>
  <c r="BG191" i="13"/>
  <c r="BF191" i="13"/>
  <c r="T191" i="13"/>
  <c r="R191" i="13"/>
  <c r="P191" i="13"/>
  <c r="BI189" i="13"/>
  <c r="BH189" i="13"/>
  <c r="BG189" i="13"/>
  <c r="BF189" i="13"/>
  <c r="T189" i="13"/>
  <c r="R189" i="13"/>
  <c r="P189" i="13"/>
  <c r="BI187" i="13"/>
  <c r="BH187" i="13"/>
  <c r="BG187" i="13"/>
  <c r="BF187" i="13"/>
  <c r="T187" i="13"/>
  <c r="R187" i="13"/>
  <c r="P187" i="13"/>
  <c r="BI185" i="13"/>
  <c r="BH185" i="13"/>
  <c r="BG185" i="13"/>
  <c r="BF185" i="13"/>
  <c r="T185" i="13"/>
  <c r="R185" i="13"/>
  <c r="P185" i="13"/>
  <c r="BI183" i="13"/>
  <c r="BH183" i="13"/>
  <c r="BG183" i="13"/>
  <c r="BF183" i="13"/>
  <c r="T183" i="13"/>
  <c r="R183" i="13"/>
  <c r="P183" i="13"/>
  <c r="BI181" i="13"/>
  <c r="BH181" i="13"/>
  <c r="BG181" i="13"/>
  <c r="BF181" i="13"/>
  <c r="T181" i="13"/>
  <c r="R181" i="13"/>
  <c r="P181" i="13"/>
  <c r="BI179" i="13"/>
  <c r="BH179" i="13"/>
  <c r="BG179" i="13"/>
  <c r="BF179" i="13"/>
  <c r="T179" i="13"/>
  <c r="R179" i="13"/>
  <c r="P179" i="13"/>
  <c r="BI177" i="13"/>
  <c r="BH177" i="13"/>
  <c r="BG177" i="13"/>
  <c r="BF177" i="13"/>
  <c r="T177" i="13"/>
  <c r="R177" i="13"/>
  <c r="P177" i="13"/>
  <c r="BI175" i="13"/>
  <c r="BH175" i="13"/>
  <c r="BG175" i="13"/>
  <c r="BF175" i="13"/>
  <c r="T175" i="13"/>
  <c r="R175" i="13"/>
  <c r="P175" i="13"/>
  <c r="BI173" i="13"/>
  <c r="BH173" i="13"/>
  <c r="BG173" i="13"/>
  <c r="BF173" i="13"/>
  <c r="T173" i="13"/>
  <c r="R173" i="13"/>
  <c r="P173" i="13"/>
  <c r="BI171" i="13"/>
  <c r="BH171" i="13"/>
  <c r="BG171" i="13"/>
  <c r="BF171" i="13"/>
  <c r="T171" i="13"/>
  <c r="R171" i="13"/>
  <c r="P171" i="13"/>
  <c r="BI169" i="13"/>
  <c r="BH169" i="13"/>
  <c r="BG169" i="13"/>
  <c r="BF169" i="13"/>
  <c r="T169" i="13"/>
  <c r="R169" i="13"/>
  <c r="P169" i="13"/>
  <c r="BI167" i="13"/>
  <c r="BH167" i="13"/>
  <c r="BG167" i="13"/>
  <c r="BF167" i="13"/>
  <c r="T167" i="13"/>
  <c r="R167" i="13"/>
  <c r="P167" i="13"/>
  <c r="BI165" i="13"/>
  <c r="BH165" i="13"/>
  <c r="BG165" i="13"/>
  <c r="BF165" i="13"/>
  <c r="T165" i="13"/>
  <c r="R165" i="13"/>
  <c r="P165" i="13"/>
  <c r="BI163" i="13"/>
  <c r="BH163" i="13"/>
  <c r="BG163" i="13"/>
  <c r="BF163" i="13"/>
  <c r="T163" i="13"/>
  <c r="R163" i="13"/>
  <c r="P163" i="13"/>
  <c r="BI161" i="13"/>
  <c r="BH161" i="13"/>
  <c r="BG161" i="13"/>
  <c r="BF161" i="13"/>
  <c r="T161" i="13"/>
  <c r="R161" i="13"/>
  <c r="P161" i="13"/>
  <c r="BI159" i="13"/>
  <c r="BH159" i="13"/>
  <c r="BG159" i="13"/>
  <c r="BF159" i="13"/>
  <c r="T159" i="13"/>
  <c r="R159" i="13"/>
  <c r="P159" i="13"/>
  <c r="BI157" i="13"/>
  <c r="BH157" i="13"/>
  <c r="BG157" i="13"/>
  <c r="BF157" i="13"/>
  <c r="T157" i="13"/>
  <c r="R157" i="13"/>
  <c r="P157" i="13"/>
  <c r="BI155" i="13"/>
  <c r="BH155" i="13"/>
  <c r="BG155" i="13"/>
  <c r="BF155" i="13"/>
  <c r="T155" i="13"/>
  <c r="R155" i="13"/>
  <c r="P155" i="13"/>
  <c r="BI153" i="13"/>
  <c r="BH153" i="13"/>
  <c r="BG153" i="13"/>
  <c r="BF153" i="13"/>
  <c r="T153" i="13"/>
  <c r="R153" i="13"/>
  <c r="P153" i="13"/>
  <c r="BI151" i="13"/>
  <c r="BH151" i="13"/>
  <c r="BG151" i="13"/>
  <c r="BF151" i="13"/>
  <c r="T151" i="13"/>
  <c r="R151" i="13"/>
  <c r="P151" i="13"/>
  <c r="BI149" i="13"/>
  <c r="BH149" i="13"/>
  <c r="BG149" i="13"/>
  <c r="BF149" i="13"/>
  <c r="T149" i="13"/>
  <c r="R149" i="13"/>
  <c r="P149" i="13"/>
  <c r="BI147" i="13"/>
  <c r="BH147" i="13"/>
  <c r="BG147" i="13"/>
  <c r="BF147" i="13"/>
  <c r="T147" i="13"/>
  <c r="R147" i="13"/>
  <c r="P147" i="13"/>
  <c r="BI145" i="13"/>
  <c r="BH145" i="13"/>
  <c r="BG145" i="13"/>
  <c r="BF145" i="13"/>
  <c r="T145" i="13"/>
  <c r="R145" i="13"/>
  <c r="P145" i="13"/>
  <c r="BI143" i="13"/>
  <c r="BH143" i="13"/>
  <c r="BG143" i="13"/>
  <c r="BF143" i="13"/>
  <c r="T143" i="13"/>
  <c r="R143" i="13"/>
  <c r="P143" i="13"/>
  <c r="BI141" i="13"/>
  <c r="BH141" i="13"/>
  <c r="BG141" i="13"/>
  <c r="BF141" i="13"/>
  <c r="T141" i="13"/>
  <c r="R141" i="13"/>
  <c r="P141" i="13"/>
  <c r="BI139" i="13"/>
  <c r="BH139" i="13"/>
  <c r="BG139" i="13"/>
  <c r="BF139" i="13"/>
  <c r="T139" i="13"/>
  <c r="R139" i="13"/>
  <c r="P139" i="13"/>
  <c r="BI137" i="13"/>
  <c r="BH137" i="13"/>
  <c r="BG137" i="13"/>
  <c r="BF137" i="13"/>
  <c r="T137" i="13"/>
  <c r="R137" i="13"/>
  <c r="P137" i="13"/>
  <c r="BI135" i="13"/>
  <c r="BH135" i="13"/>
  <c r="BG135" i="13"/>
  <c r="BF135" i="13"/>
  <c r="T135" i="13"/>
  <c r="R135" i="13"/>
  <c r="P135" i="13"/>
  <c r="BI133" i="13"/>
  <c r="BH133" i="13"/>
  <c r="BG133" i="13"/>
  <c r="BF133" i="13"/>
  <c r="T133" i="13"/>
  <c r="R133" i="13"/>
  <c r="P133" i="13"/>
  <c r="BI131" i="13"/>
  <c r="BH131" i="13"/>
  <c r="BG131" i="13"/>
  <c r="BF131" i="13"/>
  <c r="T131" i="13"/>
  <c r="R131" i="13"/>
  <c r="P131" i="13"/>
  <c r="BI129" i="13"/>
  <c r="BH129" i="13"/>
  <c r="BG129" i="13"/>
  <c r="BF129" i="13"/>
  <c r="T129" i="13"/>
  <c r="R129" i="13"/>
  <c r="P129" i="13"/>
  <c r="BI127" i="13"/>
  <c r="BH127" i="13"/>
  <c r="BG127" i="13"/>
  <c r="BF127" i="13"/>
  <c r="T127" i="13"/>
  <c r="R127" i="13"/>
  <c r="P127" i="13"/>
  <c r="BI125" i="13"/>
  <c r="BH125" i="13"/>
  <c r="BG125" i="13"/>
  <c r="BF125" i="13"/>
  <c r="T125" i="13"/>
  <c r="R125" i="13"/>
  <c r="P125" i="13"/>
  <c r="BI123" i="13"/>
  <c r="BH123" i="13"/>
  <c r="BG123" i="13"/>
  <c r="BF123" i="13"/>
  <c r="T123" i="13"/>
  <c r="R123" i="13"/>
  <c r="P123" i="13"/>
  <c r="J116" i="13"/>
  <c r="J115" i="13"/>
  <c r="F115" i="13"/>
  <c r="F113" i="13"/>
  <c r="E111" i="13"/>
  <c r="J92" i="13"/>
  <c r="J91" i="13"/>
  <c r="F91" i="13"/>
  <c r="F89" i="13"/>
  <c r="E87" i="13"/>
  <c r="J18" i="13"/>
  <c r="E18" i="13"/>
  <c r="F92" i="13" s="1"/>
  <c r="J17" i="13"/>
  <c r="J12" i="13"/>
  <c r="J113" i="13"/>
  <c r="E7" i="13"/>
  <c r="E109" i="13"/>
  <c r="J37" i="12"/>
  <c r="J36" i="12"/>
  <c r="AY105" i="1" s="1"/>
  <c r="J35" i="12"/>
  <c r="AX105" i="1" s="1"/>
  <c r="BI249" i="12"/>
  <c r="BH249" i="12"/>
  <c r="BG249" i="12"/>
  <c r="BF249" i="12"/>
  <c r="T249" i="12"/>
  <c r="T248" i="12" s="1"/>
  <c r="R249" i="12"/>
  <c r="R248" i="12" s="1"/>
  <c r="P249" i="12"/>
  <c r="P248" i="12" s="1"/>
  <c r="BI246" i="12"/>
  <c r="BH246" i="12"/>
  <c r="BG246" i="12"/>
  <c r="BF246" i="12"/>
  <c r="T246" i="12"/>
  <c r="T245" i="12" s="1"/>
  <c r="T244" i="12" s="1"/>
  <c r="R246" i="12"/>
  <c r="R245" i="12"/>
  <c r="R244" i="12" s="1"/>
  <c r="P246" i="12"/>
  <c r="P245" i="12" s="1"/>
  <c r="P244" i="12" s="1"/>
  <c r="BI242" i="12"/>
  <c r="BH242" i="12"/>
  <c r="BG242" i="12"/>
  <c r="BF242" i="12"/>
  <c r="T242" i="12"/>
  <c r="R242" i="12"/>
  <c r="P242" i="12"/>
  <c r="BI240" i="12"/>
  <c r="BH240" i="12"/>
  <c r="BG240" i="12"/>
  <c r="BF240" i="12"/>
  <c r="T240" i="12"/>
  <c r="R240" i="12"/>
  <c r="P240" i="12"/>
  <c r="BI238" i="12"/>
  <c r="BH238" i="12"/>
  <c r="BG238" i="12"/>
  <c r="BF238" i="12"/>
  <c r="T238" i="12"/>
  <c r="R238" i="12"/>
  <c r="P238" i="12"/>
  <c r="BI236" i="12"/>
  <c r="BH236" i="12"/>
  <c r="BG236" i="12"/>
  <c r="BF236" i="12"/>
  <c r="T236" i="12"/>
  <c r="R236" i="12"/>
  <c r="P236" i="12"/>
  <c r="BI234" i="12"/>
  <c r="BH234" i="12"/>
  <c r="BG234" i="12"/>
  <c r="BF234" i="12"/>
  <c r="T234" i="12"/>
  <c r="R234" i="12"/>
  <c r="P234" i="12"/>
  <c r="BI232" i="12"/>
  <c r="BH232" i="12"/>
  <c r="BG232" i="12"/>
  <c r="BF232" i="12"/>
  <c r="T232" i="12"/>
  <c r="R232" i="12"/>
  <c r="P232" i="12"/>
  <c r="BI230" i="12"/>
  <c r="BH230" i="12"/>
  <c r="BG230" i="12"/>
  <c r="BF230" i="12"/>
  <c r="T230" i="12"/>
  <c r="R230" i="12"/>
  <c r="P230" i="12"/>
  <c r="BI228" i="12"/>
  <c r="BH228" i="12"/>
  <c r="BG228" i="12"/>
  <c r="BF228" i="12"/>
  <c r="T228" i="12"/>
  <c r="R228" i="12"/>
  <c r="P228" i="12"/>
  <c r="BI226" i="12"/>
  <c r="BH226" i="12"/>
  <c r="BG226" i="12"/>
  <c r="BF226" i="12"/>
  <c r="T226" i="12"/>
  <c r="R226" i="12"/>
  <c r="P226" i="12"/>
  <c r="BI224" i="12"/>
  <c r="BH224" i="12"/>
  <c r="BG224" i="12"/>
  <c r="BF224" i="12"/>
  <c r="T224" i="12"/>
  <c r="R224" i="12"/>
  <c r="P224" i="12"/>
  <c r="BI222" i="12"/>
  <c r="BH222" i="12"/>
  <c r="BG222" i="12"/>
  <c r="BF222" i="12"/>
  <c r="T222" i="12"/>
  <c r="R222" i="12"/>
  <c r="P222" i="12"/>
  <c r="BI220" i="12"/>
  <c r="BH220" i="12"/>
  <c r="BG220" i="12"/>
  <c r="BF220" i="12"/>
  <c r="T220" i="12"/>
  <c r="R220" i="12"/>
  <c r="P220" i="12"/>
  <c r="BI218" i="12"/>
  <c r="BH218" i="12"/>
  <c r="BG218" i="12"/>
  <c r="BF218" i="12"/>
  <c r="T218" i="12"/>
  <c r="R218" i="12"/>
  <c r="P218" i="12"/>
  <c r="BI216" i="12"/>
  <c r="BH216" i="12"/>
  <c r="BG216" i="12"/>
  <c r="BF216" i="12"/>
  <c r="T216" i="12"/>
  <c r="R216" i="12"/>
  <c r="P216" i="12"/>
  <c r="BI214" i="12"/>
  <c r="BH214" i="12"/>
  <c r="BG214" i="12"/>
  <c r="BF214" i="12"/>
  <c r="T214" i="12"/>
  <c r="R214" i="12"/>
  <c r="P214" i="12"/>
  <c r="BI212" i="12"/>
  <c r="BH212" i="12"/>
  <c r="BG212" i="12"/>
  <c r="BF212" i="12"/>
  <c r="T212" i="12"/>
  <c r="R212" i="12"/>
  <c r="P212" i="12"/>
  <c r="BI210" i="12"/>
  <c r="BH210" i="12"/>
  <c r="BG210" i="12"/>
  <c r="BF210" i="12"/>
  <c r="T210" i="12"/>
  <c r="R210" i="12"/>
  <c r="P210" i="12"/>
  <c r="BI208" i="12"/>
  <c r="BH208" i="12"/>
  <c r="BG208" i="12"/>
  <c r="BF208" i="12"/>
  <c r="T208" i="12"/>
  <c r="R208" i="12"/>
  <c r="P208" i="12"/>
  <c r="BI206" i="12"/>
  <c r="BH206" i="12"/>
  <c r="BG206" i="12"/>
  <c r="BF206" i="12"/>
  <c r="T206" i="12"/>
  <c r="R206" i="12"/>
  <c r="P206" i="12"/>
  <c r="BI204" i="12"/>
  <c r="BH204" i="12"/>
  <c r="BG204" i="12"/>
  <c r="BF204" i="12"/>
  <c r="T204" i="12"/>
  <c r="R204" i="12"/>
  <c r="P204" i="12"/>
  <c r="BI202" i="12"/>
  <c r="BH202" i="12"/>
  <c r="BG202" i="12"/>
  <c r="BF202" i="12"/>
  <c r="T202" i="12"/>
  <c r="R202" i="12"/>
  <c r="P202" i="12"/>
  <c r="BI200" i="12"/>
  <c r="BH200" i="12"/>
  <c r="BG200" i="12"/>
  <c r="BF200" i="12"/>
  <c r="T200" i="12"/>
  <c r="R200" i="12"/>
  <c r="P200" i="12"/>
  <c r="BI197" i="12"/>
  <c r="BH197" i="12"/>
  <c r="BG197" i="12"/>
  <c r="BF197" i="12"/>
  <c r="T197" i="12"/>
  <c r="T196" i="12"/>
  <c r="R197" i="12"/>
  <c r="R196" i="12"/>
  <c r="P197" i="12"/>
  <c r="P196" i="12"/>
  <c r="BI194" i="12"/>
  <c r="BH194" i="12"/>
  <c r="BG194" i="12"/>
  <c r="BF194" i="12"/>
  <c r="T194" i="12"/>
  <c r="R194" i="12"/>
  <c r="P194" i="12"/>
  <c r="BI192" i="12"/>
  <c r="BH192" i="12"/>
  <c r="BG192" i="12"/>
  <c r="BF192" i="12"/>
  <c r="T192" i="12"/>
  <c r="R192" i="12"/>
  <c r="P192" i="12"/>
  <c r="BI189" i="12"/>
  <c r="BH189" i="12"/>
  <c r="BG189" i="12"/>
  <c r="BF189" i="12"/>
  <c r="T189" i="12"/>
  <c r="R189" i="12"/>
  <c r="P189" i="12"/>
  <c r="BI187" i="12"/>
  <c r="BH187" i="12"/>
  <c r="BG187" i="12"/>
  <c r="BF187" i="12"/>
  <c r="T187" i="12"/>
  <c r="R187" i="12"/>
  <c r="P187" i="12"/>
  <c r="BI185" i="12"/>
  <c r="BH185" i="12"/>
  <c r="BG185" i="12"/>
  <c r="BF185" i="12"/>
  <c r="T185" i="12"/>
  <c r="R185" i="12"/>
  <c r="P185" i="12"/>
  <c r="BI183" i="12"/>
  <c r="BH183" i="12"/>
  <c r="BG183" i="12"/>
  <c r="BF183" i="12"/>
  <c r="T183" i="12"/>
  <c r="R183" i="12"/>
  <c r="P183" i="12"/>
  <c r="BI181" i="12"/>
  <c r="BH181" i="12"/>
  <c r="BG181" i="12"/>
  <c r="BF181" i="12"/>
  <c r="T181" i="12"/>
  <c r="R181" i="12"/>
  <c r="P181" i="12"/>
  <c r="BI179" i="12"/>
  <c r="BH179" i="12"/>
  <c r="BG179" i="12"/>
  <c r="BF179" i="12"/>
  <c r="T179" i="12"/>
  <c r="R179" i="12"/>
  <c r="P179" i="12"/>
  <c r="BI177" i="12"/>
  <c r="BH177" i="12"/>
  <c r="BG177" i="12"/>
  <c r="BF177" i="12"/>
  <c r="T177" i="12"/>
  <c r="R177" i="12"/>
  <c r="P177" i="12"/>
  <c r="BI175" i="12"/>
  <c r="BH175" i="12"/>
  <c r="BG175" i="12"/>
  <c r="BF175" i="12"/>
  <c r="T175" i="12"/>
  <c r="R175" i="12"/>
  <c r="P175" i="12"/>
  <c r="BI173" i="12"/>
  <c r="BH173" i="12"/>
  <c r="BG173" i="12"/>
  <c r="BF173" i="12"/>
  <c r="T173" i="12"/>
  <c r="R173" i="12"/>
  <c r="P173" i="12"/>
  <c r="BI171" i="12"/>
  <c r="BH171" i="12"/>
  <c r="BG171" i="12"/>
  <c r="BF171" i="12"/>
  <c r="T171" i="12"/>
  <c r="R171" i="12"/>
  <c r="P171" i="12"/>
  <c r="BI169" i="12"/>
  <c r="BH169" i="12"/>
  <c r="BG169" i="12"/>
  <c r="BF169" i="12"/>
  <c r="T169" i="12"/>
  <c r="R169" i="12"/>
  <c r="P169" i="12"/>
  <c r="BI167" i="12"/>
  <c r="BH167" i="12"/>
  <c r="BG167" i="12"/>
  <c r="BF167" i="12"/>
  <c r="T167" i="12"/>
  <c r="R167" i="12"/>
  <c r="P167" i="12"/>
  <c r="BI165" i="12"/>
  <c r="BH165" i="12"/>
  <c r="BG165" i="12"/>
  <c r="BF165" i="12"/>
  <c r="T165" i="12"/>
  <c r="R165" i="12"/>
  <c r="P165" i="12"/>
  <c r="BI163" i="12"/>
  <c r="BH163" i="12"/>
  <c r="BG163" i="12"/>
  <c r="BF163" i="12"/>
  <c r="T163" i="12"/>
  <c r="R163" i="12"/>
  <c r="P163" i="12"/>
  <c r="BI161" i="12"/>
  <c r="BH161" i="12"/>
  <c r="BG161" i="12"/>
  <c r="BF161" i="12"/>
  <c r="T161" i="12"/>
  <c r="R161" i="12"/>
  <c r="P161" i="12"/>
  <c r="BI159" i="12"/>
  <c r="BH159" i="12"/>
  <c r="BG159" i="12"/>
  <c r="BF159" i="12"/>
  <c r="T159" i="12"/>
  <c r="R159" i="12"/>
  <c r="P159" i="12"/>
  <c r="BI157" i="12"/>
  <c r="BH157" i="12"/>
  <c r="BG157" i="12"/>
  <c r="BF157" i="12"/>
  <c r="T157" i="12"/>
  <c r="R157" i="12"/>
  <c r="P157" i="12"/>
  <c r="BI155" i="12"/>
  <c r="BH155" i="12"/>
  <c r="BG155" i="12"/>
  <c r="BF155" i="12"/>
  <c r="T155" i="12"/>
  <c r="R155" i="12"/>
  <c r="P155" i="12"/>
  <c r="BI153" i="12"/>
  <c r="BH153" i="12"/>
  <c r="BG153" i="12"/>
  <c r="BF153" i="12"/>
  <c r="T153" i="12"/>
  <c r="R153" i="12"/>
  <c r="P153" i="12"/>
  <c r="BI151" i="12"/>
  <c r="BH151" i="12"/>
  <c r="BG151" i="12"/>
  <c r="BF151" i="12"/>
  <c r="T151" i="12"/>
  <c r="R151" i="12"/>
  <c r="P151" i="12"/>
  <c r="BI149" i="12"/>
  <c r="BH149" i="12"/>
  <c r="BG149" i="12"/>
  <c r="BF149" i="12"/>
  <c r="T149" i="12"/>
  <c r="R149" i="12"/>
  <c r="P149" i="12"/>
  <c r="BI147" i="12"/>
  <c r="BH147" i="12"/>
  <c r="BG147" i="12"/>
  <c r="BF147" i="12"/>
  <c r="T147" i="12"/>
  <c r="R147" i="12"/>
  <c r="P147" i="12"/>
  <c r="BI145" i="12"/>
  <c r="BH145" i="12"/>
  <c r="BG145" i="12"/>
  <c r="BF145" i="12"/>
  <c r="T145" i="12"/>
  <c r="R145" i="12"/>
  <c r="P145" i="12"/>
  <c r="BI143" i="12"/>
  <c r="BH143" i="12"/>
  <c r="BG143" i="12"/>
  <c r="BF143" i="12"/>
  <c r="T143" i="12"/>
  <c r="R143" i="12"/>
  <c r="P143" i="12"/>
  <c r="BI141" i="12"/>
  <c r="BH141" i="12"/>
  <c r="BG141" i="12"/>
  <c r="BF141" i="12"/>
  <c r="T141" i="12"/>
  <c r="R141" i="12"/>
  <c r="P141" i="12"/>
  <c r="BI139" i="12"/>
  <c r="BH139" i="12"/>
  <c r="BG139" i="12"/>
  <c r="BF139" i="12"/>
  <c r="T139" i="12"/>
  <c r="R139" i="12"/>
  <c r="P139" i="12"/>
  <c r="BI137" i="12"/>
  <c r="BH137" i="12"/>
  <c r="BG137" i="12"/>
  <c r="BF137" i="12"/>
  <c r="T137" i="12"/>
  <c r="R137" i="12"/>
  <c r="P137" i="12"/>
  <c r="BI135" i="12"/>
  <c r="BH135" i="12"/>
  <c r="BG135" i="12"/>
  <c r="BF135" i="12"/>
  <c r="T135" i="12"/>
  <c r="R135" i="12"/>
  <c r="P135" i="12"/>
  <c r="BI133" i="12"/>
  <c r="BH133" i="12"/>
  <c r="BG133" i="12"/>
  <c r="BF133" i="12"/>
  <c r="T133" i="12"/>
  <c r="R133" i="12"/>
  <c r="P133" i="12"/>
  <c r="BI131" i="12"/>
  <c r="BH131" i="12"/>
  <c r="BG131" i="12"/>
  <c r="BF131" i="12"/>
  <c r="T131" i="12"/>
  <c r="R131" i="12"/>
  <c r="P131" i="12"/>
  <c r="BI129" i="12"/>
  <c r="BH129" i="12"/>
  <c r="BG129" i="12"/>
  <c r="BF129" i="12"/>
  <c r="T129" i="12"/>
  <c r="R129" i="12"/>
  <c r="P129" i="12"/>
  <c r="BI127" i="12"/>
  <c r="BH127" i="12"/>
  <c r="BG127" i="12"/>
  <c r="BF127" i="12"/>
  <c r="T127" i="12"/>
  <c r="R127" i="12"/>
  <c r="P127" i="12"/>
  <c r="J121" i="12"/>
  <c r="J120" i="12"/>
  <c r="F120" i="12"/>
  <c r="F118" i="12"/>
  <c r="E116" i="12"/>
  <c r="J92" i="12"/>
  <c r="J91" i="12"/>
  <c r="F91" i="12"/>
  <c r="F89" i="12"/>
  <c r="E87" i="12"/>
  <c r="J18" i="12"/>
  <c r="E18" i="12"/>
  <c r="F92" i="12" s="1"/>
  <c r="J17" i="12"/>
  <c r="J12" i="12"/>
  <c r="J118" i="12"/>
  <c r="E7" i="12"/>
  <c r="E114" i="12"/>
  <c r="J37" i="11"/>
  <c r="J36" i="11"/>
  <c r="AY104" i="1" s="1"/>
  <c r="J35" i="11"/>
  <c r="AX104" i="1" s="1"/>
  <c r="BI203" i="11"/>
  <c r="BH203" i="11"/>
  <c r="BG203" i="11"/>
  <c r="BF203" i="11"/>
  <c r="T203" i="11"/>
  <c r="R203" i="11"/>
  <c r="P203" i="11"/>
  <c r="BI201" i="11"/>
  <c r="BH201" i="11"/>
  <c r="BG201" i="11"/>
  <c r="BF201" i="11"/>
  <c r="T201" i="11"/>
  <c r="R201" i="11"/>
  <c r="P201" i="11"/>
  <c r="BI199" i="11"/>
  <c r="BH199" i="11"/>
  <c r="BG199" i="11"/>
  <c r="BF199" i="11"/>
  <c r="T199" i="11"/>
  <c r="R199" i="11"/>
  <c r="P199" i="11"/>
  <c r="BI197" i="11"/>
  <c r="BH197" i="11"/>
  <c r="BG197" i="11"/>
  <c r="BF197" i="11"/>
  <c r="T197" i="11"/>
  <c r="R197" i="11"/>
  <c r="P197" i="11"/>
  <c r="BI195" i="11"/>
  <c r="BH195" i="11"/>
  <c r="BG195" i="11"/>
  <c r="BF195" i="11"/>
  <c r="T195" i="11"/>
  <c r="R195" i="11"/>
  <c r="P195" i="11"/>
  <c r="BI193" i="11"/>
  <c r="BH193" i="11"/>
  <c r="BG193" i="11"/>
  <c r="BF193" i="11"/>
  <c r="T193" i="11"/>
  <c r="R193" i="11"/>
  <c r="P193" i="11"/>
  <c r="BI191" i="11"/>
  <c r="BH191" i="11"/>
  <c r="BG191" i="11"/>
  <c r="BF191" i="11"/>
  <c r="T191" i="11"/>
  <c r="R191" i="11"/>
  <c r="P191" i="11"/>
  <c r="BI189" i="11"/>
  <c r="BH189" i="11"/>
  <c r="BG189" i="11"/>
  <c r="BF189" i="11"/>
  <c r="T189" i="11"/>
  <c r="R189" i="11"/>
  <c r="P189" i="11"/>
  <c r="BI187" i="11"/>
  <c r="BH187" i="11"/>
  <c r="BG187" i="11"/>
  <c r="BF187" i="11"/>
  <c r="T187" i="11"/>
  <c r="R187" i="11"/>
  <c r="P187" i="11"/>
  <c r="BI185" i="11"/>
  <c r="BH185" i="11"/>
  <c r="BG185" i="11"/>
  <c r="BF185" i="11"/>
  <c r="T185" i="11"/>
  <c r="R185" i="11"/>
  <c r="P185" i="11"/>
  <c r="BI183" i="11"/>
  <c r="BH183" i="11"/>
  <c r="BG183" i="11"/>
  <c r="BF183" i="11"/>
  <c r="T183" i="11"/>
  <c r="R183" i="11"/>
  <c r="P183" i="11"/>
  <c r="BI181" i="11"/>
  <c r="BH181" i="11"/>
  <c r="BG181" i="11"/>
  <c r="BF181" i="11"/>
  <c r="T181" i="11"/>
  <c r="R181" i="11"/>
  <c r="P181" i="11"/>
  <c r="BI179" i="11"/>
  <c r="BH179" i="11"/>
  <c r="BG179" i="11"/>
  <c r="BF179" i="11"/>
  <c r="T179" i="11"/>
  <c r="R179" i="11"/>
  <c r="P179" i="11"/>
  <c r="BI177" i="11"/>
  <c r="BH177" i="11"/>
  <c r="BG177" i="11"/>
  <c r="BF177" i="11"/>
  <c r="T177" i="11"/>
  <c r="R177" i="11"/>
  <c r="P177" i="11"/>
  <c r="BI175" i="11"/>
  <c r="BH175" i="11"/>
  <c r="BG175" i="11"/>
  <c r="BF175" i="11"/>
  <c r="T175" i="11"/>
  <c r="R175" i="11"/>
  <c r="P175" i="11"/>
  <c r="BI173" i="11"/>
  <c r="BH173" i="11"/>
  <c r="BG173" i="11"/>
  <c r="BF173" i="11"/>
  <c r="T173" i="11"/>
  <c r="R173" i="11"/>
  <c r="P173" i="11"/>
  <c r="BI171" i="11"/>
  <c r="BH171" i="11"/>
  <c r="BG171" i="11"/>
  <c r="BF171" i="11"/>
  <c r="T171" i="11"/>
  <c r="R171" i="11"/>
  <c r="P171" i="11"/>
  <c r="BI169" i="11"/>
  <c r="BH169" i="11"/>
  <c r="BG169" i="11"/>
  <c r="BF169" i="11"/>
  <c r="T169" i="11"/>
  <c r="R169" i="11"/>
  <c r="P169" i="11"/>
  <c r="BI167" i="11"/>
  <c r="BH167" i="11"/>
  <c r="BG167" i="11"/>
  <c r="BF167" i="11"/>
  <c r="T167" i="11"/>
  <c r="R167" i="11"/>
  <c r="P167" i="11"/>
  <c r="BI165" i="11"/>
  <c r="BH165" i="11"/>
  <c r="BG165" i="11"/>
  <c r="BF165" i="11"/>
  <c r="T165" i="11"/>
  <c r="R165" i="11"/>
  <c r="P165" i="11"/>
  <c r="BI163" i="11"/>
  <c r="BH163" i="11"/>
  <c r="BG163" i="11"/>
  <c r="BF163" i="11"/>
  <c r="T163" i="11"/>
  <c r="R163" i="11"/>
  <c r="P163" i="11"/>
  <c r="BI161" i="11"/>
  <c r="BH161" i="11"/>
  <c r="BG161" i="11"/>
  <c r="BF161" i="11"/>
  <c r="T161" i="11"/>
  <c r="R161" i="11"/>
  <c r="P161" i="11"/>
  <c r="BI159" i="11"/>
  <c r="BH159" i="11"/>
  <c r="BG159" i="11"/>
  <c r="BF159" i="11"/>
  <c r="T159" i="11"/>
  <c r="R159" i="11"/>
  <c r="P159" i="11"/>
  <c r="BI157" i="11"/>
  <c r="BH157" i="11"/>
  <c r="BG157" i="11"/>
  <c r="BF157" i="11"/>
  <c r="T157" i="11"/>
  <c r="R157" i="11"/>
  <c r="P157" i="11"/>
  <c r="BI155" i="11"/>
  <c r="BH155" i="11"/>
  <c r="BG155" i="11"/>
  <c r="BF155" i="11"/>
  <c r="T155" i="11"/>
  <c r="R155" i="11"/>
  <c r="P155" i="11"/>
  <c r="BI153" i="11"/>
  <c r="BH153" i="11"/>
  <c r="BG153" i="11"/>
  <c r="BF153" i="11"/>
  <c r="T153" i="11"/>
  <c r="R153" i="11"/>
  <c r="P153" i="11"/>
  <c r="BI151" i="11"/>
  <c r="BH151" i="11"/>
  <c r="BG151" i="11"/>
  <c r="BF151" i="11"/>
  <c r="T151" i="11"/>
  <c r="R151" i="11"/>
  <c r="P151" i="11"/>
  <c r="BI149" i="11"/>
  <c r="BH149" i="11"/>
  <c r="BG149" i="11"/>
  <c r="BF149" i="11"/>
  <c r="T149" i="11"/>
  <c r="R149" i="11"/>
  <c r="P149" i="11"/>
  <c r="BI147" i="11"/>
  <c r="BH147" i="11"/>
  <c r="BG147" i="11"/>
  <c r="BF147" i="11"/>
  <c r="T147" i="11"/>
  <c r="R147" i="11"/>
  <c r="P147" i="11"/>
  <c r="BI145" i="11"/>
  <c r="BH145" i="11"/>
  <c r="BG145" i="11"/>
  <c r="BF145" i="11"/>
  <c r="T145" i="11"/>
  <c r="R145" i="11"/>
  <c r="P145" i="11"/>
  <c r="BI143" i="11"/>
  <c r="BH143" i="11"/>
  <c r="BG143" i="11"/>
  <c r="BF143" i="11"/>
  <c r="T143" i="11"/>
  <c r="R143" i="11"/>
  <c r="P143" i="11"/>
  <c r="BI141" i="11"/>
  <c r="BH141" i="11"/>
  <c r="BG141" i="11"/>
  <c r="BF141" i="11"/>
  <c r="T141" i="11"/>
  <c r="R141" i="11"/>
  <c r="P141" i="11"/>
  <c r="BI139" i="11"/>
  <c r="BH139" i="11"/>
  <c r="BG139" i="11"/>
  <c r="BF139" i="11"/>
  <c r="T139" i="11"/>
  <c r="R139" i="11"/>
  <c r="P139" i="11"/>
  <c r="BI137" i="11"/>
  <c r="BH137" i="11"/>
  <c r="BG137" i="11"/>
  <c r="BF137" i="11"/>
  <c r="T137" i="11"/>
  <c r="R137" i="11"/>
  <c r="P137" i="11"/>
  <c r="BI135" i="11"/>
  <c r="BH135" i="11"/>
  <c r="BG135" i="11"/>
  <c r="BF135" i="11"/>
  <c r="T135" i="11"/>
  <c r="R135" i="11"/>
  <c r="P135" i="11"/>
  <c r="BI133" i="11"/>
  <c r="BH133" i="11"/>
  <c r="BG133" i="11"/>
  <c r="BF133" i="11"/>
  <c r="T133" i="11"/>
  <c r="R133" i="11"/>
  <c r="P133" i="11"/>
  <c r="BI131" i="11"/>
  <c r="BH131" i="11"/>
  <c r="BG131" i="11"/>
  <c r="BF131" i="11"/>
  <c r="T131" i="11"/>
  <c r="R131" i="11"/>
  <c r="P131" i="11"/>
  <c r="BI129" i="11"/>
  <c r="BH129" i="11"/>
  <c r="BG129" i="11"/>
  <c r="BF129" i="11"/>
  <c r="T129" i="11"/>
  <c r="R129" i="11"/>
  <c r="P129" i="11"/>
  <c r="BI127" i="11"/>
  <c r="BH127" i="11"/>
  <c r="BG127" i="11"/>
  <c r="BF127" i="11"/>
  <c r="T127" i="11"/>
  <c r="R127" i="11"/>
  <c r="P127" i="11"/>
  <c r="BI125" i="11"/>
  <c r="BH125" i="11"/>
  <c r="BG125" i="11"/>
  <c r="BF125" i="11"/>
  <c r="T125" i="11"/>
  <c r="R125" i="11"/>
  <c r="P125" i="11"/>
  <c r="BI123" i="11"/>
  <c r="BH123" i="11"/>
  <c r="BG123" i="11"/>
  <c r="BF123" i="11"/>
  <c r="T123" i="11"/>
  <c r="R123" i="11"/>
  <c r="P123" i="11"/>
  <c r="BI121" i="11"/>
  <c r="BH121" i="11"/>
  <c r="BG121" i="11"/>
  <c r="BF121" i="11"/>
  <c r="T121" i="11"/>
  <c r="R121" i="11"/>
  <c r="P121" i="11"/>
  <c r="J115" i="11"/>
  <c r="J114" i="11"/>
  <c r="F114" i="11"/>
  <c r="F112" i="11"/>
  <c r="E110" i="11"/>
  <c r="J92" i="11"/>
  <c r="J91" i="11"/>
  <c r="F91" i="11"/>
  <c r="F89" i="11"/>
  <c r="E87" i="11"/>
  <c r="J18" i="11"/>
  <c r="E18" i="11"/>
  <c r="F92" i="11"/>
  <c r="J17" i="11"/>
  <c r="J12" i="11"/>
  <c r="J112" i="11" s="1"/>
  <c r="E7" i="11"/>
  <c r="E108" i="11" s="1"/>
  <c r="J37" i="10"/>
  <c r="J36" i="10"/>
  <c r="AY103" i="1"/>
  <c r="J35" i="10"/>
  <c r="AX103" i="1"/>
  <c r="BI213" i="10"/>
  <c r="BH213" i="10"/>
  <c r="BG213" i="10"/>
  <c r="BF213" i="10"/>
  <c r="T213" i="10"/>
  <c r="R213" i="10"/>
  <c r="P213" i="10"/>
  <c r="BI211" i="10"/>
  <c r="BH211" i="10"/>
  <c r="BG211" i="10"/>
  <c r="BF211" i="10"/>
  <c r="T211" i="10"/>
  <c r="R211" i="10"/>
  <c r="P211" i="10"/>
  <c r="BI209" i="10"/>
  <c r="BH209" i="10"/>
  <c r="BG209" i="10"/>
  <c r="BF209" i="10"/>
  <c r="T209" i="10"/>
  <c r="R209" i="10"/>
  <c r="P209" i="10"/>
  <c r="BI207" i="10"/>
  <c r="BH207" i="10"/>
  <c r="BG207" i="10"/>
  <c r="BF207" i="10"/>
  <c r="T207" i="10"/>
  <c r="R207" i="10"/>
  <c r="P207" i="10"/>
  <c r="BI205" i="10"/>
  <c r="BH205" i="10"/>
  <c r="BG205" i="10"/>
  <c r="BF205" i="10"/>
  <c r="T205" i="10"/>
  <c r="R205" i="10"/>
  <c r="P205" i="10"/>
  <c r="BI203" i="10"/>
  <c r="BH203" i="10"/>
  <c r="BG203" i="10"/>
  <c r="BF203" i="10"/>
  <c r="T203" i="10"/>
  <c r="R203" i="10"/>
  <c r="P203" i="10"/>
  <c r="BI201" i="10"/>
  <c r="BH201" i="10"/>
  <c r="BG201" i="10"/>
  <c r="BF201" i="10"/>
  <c r="T201" i="10"/>
  <c r="R201" i="10"/>
  <c r="P201" i="10"/>
  <c r="BI199" i="10"/>
  <c r="BH199" i="10"/>
  <c r="BG199" i="10"/>
  <c r="BF199" i="10"/>
  <c r="T199" i="10"/>
  <c r="R199" i="10"/>
  <c r="P199" i="10"/>
  <c r="BI197" i="10"/>
  <c r="BH197" i="10"/>
  <c r="BG197" i="10"/>
  <c r="BF197" i="10"/>
  <c r="T197" i="10"/>
  <c r="R197" i="10"/>
  <c r="P197" i="10"/>
  <c r="BI195" i="10"/>
  <c r="BH195" i="10"/>
  <c r="BG195" i="10"/>
  <c r="BF195" i="10"/>
  <c r="T195" i="10"/>
  <c r="R195" i="10"/>
  <c r="P195" i="10"/>
  <c r="BI193" i="10"/>
  <c r="BH193" i="10"/>
  <c r="BG193" i="10"/>
  <c r="BF193" i="10"/>
  <c r="T193" i="10"/>
  <c r="R193" i="10"/>
  <c r="P193" i="10"/>
  <c r="BI191" i="10"/>
  <c r="BH191" i="10"/>
  <c r="BG191" i="10"/>
  <c r="BF191" i="10"/>
  <c r="T191" i="10"/>
  <c r="R191" i="10"/>
  <c r="P191" i="10"/>
  <c r="BI189" i="10"/>
  <c r="BH189" i="10"/>
  <c r="BG189" i="10"/>
  <c r="BF189" i="10"/>
  <c r="T189" i="10"/>
  <c r="R189" i="10"/>
  <c r="P189" i="10"/>
  <c r="BI187" i="10"/>
  <c r="BH187" i="10"/>
  <c r="BG187" i="10"/>
  <c r="BF187" i="10"/>
  <c r="T187" i="10"/>
  <c r="R187" i="10"/>
  <c r="P187" i="10"/>
  <c r="BI185" i="10"/>
  <c r="BH185" i="10"/>
  <c r="BG185" i="10"/>
  <c r="BF185" i="10"/>
  <c r="T185" i="10"/>
  <c r="R185" i="10"/>
  <c r="P185" i="10"/>
  <c r="BI183" i="10"/>
  <c r="BH183" i="10"/>
  <c r="BG183" i="10"/>
  <c r="BF183" i="10"/>
  <c r="T183" i="10"/>
  <c r="R183" i="10"/>
  <c r="P183" i="10"/>
  <c r="BI181" i="10"/>
  <c r="BH181" i="10"/>
  <c r="BG181" i="10"/>
  <c r="BF181" i="10"/>
  <c r="T181" i="10"/>
  <c r="R181" i="10"/>
  <c r="P181" i="10"/>
  <c r="BI179" i="10"/>
  <c r="BH179" i="10"/>
  <c r="BG179" i="10"/>
  <c r="BF179" i="10"/>
  <c r="T179" i="10"/>
  <c r="R179" i="10"/>
  <c r="P179" i="10"/>
  <c r="BI177" i="10"/>
  <c r="BH177" i="10"/>
  <c r="BG177" i="10"/>
  <c r="BF177" i="10"/>
  <c r="T177" i="10"/>
  <c r="R177" i="10"/>
  <c r="P177" i="10"/>
  <c r="BI175" i="10"/>
  <c r="BH175" i="10"/>
  <c r="BG175" i="10"/>
  <c r="BF175" i="10"/>
  <c r="T175" i="10"/>
  <c r="R175" i="10"/>
  <c r="P175" i="10"/>
  <c r="BI173" i="10"/>
  <c r="BH173" i="10"/>
  <c r="BG173" i="10"/>
  <c r="BF173" i="10"/>
  <c r="T173" i="10"/>
  <c r="R173" i="10"/>
  <c r="P173" i="10"/>
  <c r="BI171" i="10"/>
  <c r="BH171" i="10"/>
  <c r="BG171" i="10"/>
  <c r="BF171" i="10"/>
  <c r="T171" i="10"/>
  <c r="R171" i="10"/>
  <c r="P171" i="10"/>
  <c r="BI169" i="10"/>
  <c r="BH169" i="10"/>
  <c r="BG169" i="10"/>
  <c r="BF169" i="10"/>
  <c r="T169" i="10"/>
  <c r="R169" i="10"/>
  <c r="P169" i="10"/>
  <c r="BI167" i="10"/>
  <c r="BH167" i="10"/>
  <c r="BG167" i="10"/>
  <c r="BF167" i="10"/>
  <c r="T167" i="10"/>
  <c r="R167" i="10"/>
  <c r="P167" i="10"/>
  <c r="BI164" i="10"/>
  <c r="BH164" i="10"/>
  <c r="BG164" i="10"/>
  <c r="BF164" i="10"/>
  <c r="T164" i="10"/>
  <c r="R164" i="10"/>
  <c r="P164" i="10"/>
  <c r="BI162" i="10"/>
  <c r="BH162" i="10"/>
  <c r="BG162" i="10"/>
  <c r="BF162" i="10"/>
  <c r="T162" i="10"/>
  <c r="R162" i="10"/>
  <c r="P162" i="10"/>
  <c r="BI160" i="10"/>
  <c r="BH160" i="10"/>
  <c r="BG160" i="10"/>
  <c r="BF160" i="10"/>
  <c r="T160" i="10"/>
  <c r="R160" i="10"/>
  <c r="P160" i="10"/>
  <c r="BI158" i="10"/>
  <c r="BH158" i="10"/>
  <c r="BG158" i="10"/>
  <c r="BF158" i="10"/>
  <c r="T158" i="10"/>
  <c r="R158" i="10"/>
  <c r="P158" i="10"/>
  <c r="BI156" i="10"/>
  <c r="BH156" i="10"/>
  <c r="BG156" i="10"/>
  <c r="BF156" i="10"/>
  <c r="T156" i="10"/>
  <c r="R156" i="10"/>
  <c r="P156" i="10"/>
  <c r="BI154" i="10"/>
  <c r="BH154" i="10"/>
  <c r="BG154" i="10"/>
  <c r="BF154" i="10"/>
  <c r="T154" i="10"/>
  <c r="R154" i="10"/>
  <c r="P154" i="10"/>
  <c r="BI152" i="10"/>
  <c r="BH152" i="10"/>
  <c r="BG152" i="10"/>
  <c r="BF152" i="10"/>
  <c r="T152" i="10"/>
  <c r="R152" i="10"/>
  <c r="P152" i="10"/>
  <c r="BI150" i="10"/>
  <c r="BH150" i="10"/>
  <c r="BG150" i="10"/>
  <c r="BF150" i="10"/>
  <c r="T150" i="10"/>
  <c r="R150" i="10"/>
  <c r="P150" i="10"/>
  <c r="BI148" i="10"/>
  <c r="BH148" i="10"/>
  <c r="BG148" i="10"/>
  <c r="BF148" i="10"/>
  <c r="T148" i="10"/>
  <c r="R148" i="10"/>
  <c r="P148" i="10"/>
  <c r="BI146" i="10"/>
  <c r="BH146" i="10"/>
  <c r="BG146" i="10"/>
  <c r="BF146" i="10"/>
  <c r="T146" i="10"/>
  <c r="R146" i="10"/>
  <c r="P146" i="10"/>
  <c r="BI144" i="10"/>
  <c r="BH144" i="10"/>
  <c r="BG144" i="10"/>
  <c r="BF144" i="10"/>
  <c r="T144" i="10"/>
  <c r="R144" i="10"/>
  <c r="P144" i="10"/>
  <c r="BI142" i="10"/>
  <c r="BH142" i="10"/>
  <c r="BG142" i="10"/>
  <c r="BF142" i="10"/>
  <c r="T142" i="10"/>
  <c r="R142" i="10"/>
  <c r="P142" i="10"/>
  <c r="BI140" i="10"/>
  <c r="BH140" i="10"/>
  <c r="BG140" i="10"/>
  <c r="BF140" i="10"/>
  <c r="T140" i="10"/>
  <c r="R140" i="10"/>
  <c r="P140" i="10"/>
  <c r="BI138" i="10"/>
  <c r="BH138" i="10"/>
  <c r="BG138" i="10"/>
  <c r="BF138" i="10"/>
  <c r="T138" i="10"/>
  <c r="R138" i="10"/>
  <c r="P138" i="10"/>
  <c r="BI136" i="10"/>
  <c r="BH136" i="10"/>
  <c r="BG136" i="10"/>
  <c r="BF136" i="10"/>
  <c r="T136" i="10"/>
  <c r="R136" i="10"/>
  <c r="P136" i="10"/>
  <c r="BI134" i="10"/>
  <c r="BH134" i="10"/>
  <c r="BG134" i="10"/>
  <c r="BF134" i="10"/>
  <c r="T134" i="10"/>
  <c r="R134" i="10"/>
  <c r="P134" i="10"/>
  <c r="BI132" i="10"/>
  <c r="BH132" i="10"/>
  <c r="BG132" i="10"/>
  <c r="BF132" i="10"/>
  <c r="T132" i="10"/>
  <c r="R132" i="10"/>
  <c r="P132" i="10"/>
  <c r="BI130" i="10"/>
  <c r="BH130" i="10"/>
  <c r="BG130" i="10"/>
  <c r="BF130" i="10"/>
  <c r="T130" i="10"/>
  <c r="R130" i="10"/>
  <c r="P130" i="10"/>
  <c r="BI128" i="10"/>
  <c r="BH128" i="10"/>
  <c r="BG128" i="10"/>
  <c r="BF128" i="10"/>
  <c r="T128" i="10"/>
  <c r="R128" i="10"/>
  <c r="P128" i="10"/>
  <c r="BI126" i="10"/>
  <c r="BH126" i="10"/>
  <c r="BG126" i="10"/>
  <c r="BF126" i="10"/>
  <c r="T126" i="10"/>
  <c r="R126" i="10"/>
  <c r="P126" i="10"/>
  <c r="BI124" i="10"/>
  <c r="BH124" i="10"/>
  <c r="BG124" i="10"/>
  <c r="BF124" i="10"/>
  <c r="T124" i="10"/>
  <c r="R124" i="10"/>
  <c r="P124" i="10"/>
  <c r="BI122" i="10"/>
  <c r="BH122" i="10"/>
  <c r="BG122" i="10"/>
  <c r="BF122" i="10"/>
  <c r="T122" i="10"/>
  <c r="R122" i="10"/>
  <c r="P122" i="10"/>
  <c r="J116" i="10"/>
  <c r="J115" i="10"/>
  <c r="F115" i="10"/>
  <c r="F113" i="10"/>
  <c r="E111" i="10"/>
  <c r="J92" i="10"/>
  <c r="J91" i="10"/>
  <c r="F91" i="10"/>
  <c r="F89" i="10"/>
  <c r="E87" i="10"/>
  <c r="J18" i="10"/>
  <c r="E18" i="10"/>
  <c r="F116" i="10" s="1"/>
  <c r="J17" i="10"/>
  <c r="J12" i="10"/>
  <c r="J113" i="10"/>
  <c r="E7" i="10"/>
  <c r="E109" i="10"/>
  <c r="J37" i="9"/>
  <c r="J36" i="9"/>
  <c r="AY102" i="1" s="1"/>
  <c r="J35" i="9"/>
  <c r="AX102" i="1" s="1"/>
  <c r="BI300" i="9"/>
  <c r="BH300" i="9"/>
  <c r="BG300" i="9"/>
  <c r="BF300" i="9"/>
  <c r="T300" i="9"/>
  <c r="R300" i="9"/>
  <c r="P300" i="9"/>
  <c r="BI297" i="9"/>
  <c r="BH297" i="9"/>
  <c r="BG297" i="9"/>
  <c r="BF297" i="9"/>
  <c r="T297" i="9"/>
  <c r="R297" i="9"/>
  <c r="P297" i="9"/>
  <c r="BI296" i="9"/>
  <c r="BH296" i="9"/>
  <c r="BG296" i="9"/>
  <c r="BF296" i="9"/>
  <c r="T296" i="9"/>
  <c r="R296" i="9"/>
  <c r="P296" i="9"/>
  <c r="BI293" i="9"/>
  <c r="BH293" i="9"/>
  <c r="BG293" i="9"/>
  <c r="BF293" i="9"/>
  <c r="T293" i="9"/>
  <c r="R293" i="9"/>
  <c r="P293" i="9"/>
  <c r="BI290" i="9"/>
  <c r="BH290" i="9"/>
  <c r="BG290" i="9"/>
  <c r="BF290" i="9"/>
  <c r="T290" i="9"/>
  <c r="R290" i="9"/>
  <c r="P290" i="9"/>
  <c r="BI287" i="9"/>
  <c r="BH287" i="9"/>
  <c r="BG287" i="9"/>
  <c r="BF287" i="9"/>
  <c r="T287" i="9"/>
  <c r="R287" i="9"/>
  <c r="P287" i="9"/>
  <c r="BI286" i="9"/>
  <c r="BH286" i="9"/>
  <c r="BG286" i="9"/>
  <c r="BF286" i="9"/>
  <c r="T286" i="9"/>
  <c r="R286" i="9"/>
  <c r="P286" i="9"/>
  <c r="BI285" i="9"/>
  <c r="BH285" i="9"/>
  <c r="BG285" i="9"/>
  <c r="BF285" i="9"/>
  <c r="T285" i="9"/>
  <c r="R285" i="9"/>
  <c r="P285" i="9"/>
  <c r="BI281" i="9"/>
  <c r="BH281" i="9"/>
  <c r="BG281" i="9"/>
  <c r="BF281" i="9"/>
  <c r="T281" i="9"/>
  <c r="R281" i="9"/>
  <c r="P281" i="9"/>
  <c r="BI277" i="9"/>
  <c r="BH277" i="9"/>
  <c r="BG277" i="9"/>
  <c r="BF277" i="9"/>
  <c r="T277" i="9"/>
  <c r="R277" i="9"/>
  <c r="P277" i="9"/>
  <c r="BI274" i="9"/>
  <c r="BH274" i="9"/>
  <c r="BG274" i="9"/>
  <c r="BF274" i="9"/>
  <c r="T274" i="9"/>
  <c r="R274" i="9"/>
  <c r="P274" i="9"/>
  <c r="BI270" i="9"/>
  <c r="BH270" i="9"/>
  <c r="BG270" i="9"/>
  <c r="BF270" i="9"/>
  <c r="T270" i="9"/>
  <c r="R270" i="9"/>
  <c r="P270" i="9"/>
  <c r="BI267" i="9"/>
  <c r="BH267" i="9"/>
  <c r="BG267" i="9"/>
  <c r="BF267" i="9"/>
  <c r="T267" i="9"/>
  <c r="R267" i="9"/>
  <c r="P267" i="9"/>
  <c r="BI263" i="9"/>
  <c r="BH263" i="9"/>
  <c r="BG263" i="9"/>
  <c r="BF263" i="9"/>
  <c r="T263" i="9"/>
  <c r="R263" i="9"/>
  <c r="P263" i="9"/>
  <c r="BI261" i="9"/>
  <c r="BH261" i="9"/>
  <c r="BG261" i="9"/>
  <c r="BF261" i="9"/>
  <c r="T261" i="9"/>
  <c r="R261" i="9"/>
  <c r="P261" i="9"/>
  <c r="BI260" i="9"/>
  <c r="BH260" i="9"/>
  <c r="BG260" i="9"/>
  <c r="BF260" i="9"/>
  <c r="T260" i="9"/>
  <c r="R260" i="9"/>
  <c r="P260" i="9"/>
  <c r="BI259" i="9"/>
  <c r="BH259" i="9"/>
  <c r="BG259" i="9"/>
  <c r="BF259" i="9"/>
  <c r="T259" i="9"/>
  <c r="R259" i="9"/>
  <c r="P259" i="9"/>
  <c r="BI258" i="9"/>
  <c r="BH258" i="9"/>
  <c r="BG258" i="9"/>
  <c r="BF258" i="9"/>
  <c r="T258" i="9"/>
  <c r="R258" i="9"/>
  <c r="P258" i="9"/>
  <c r="BI256" i="9"/>
  <c r="BH256" i="9"/>
  <c r="BG256" i="9"/>
  <c r="BF256" i="9"/>
  <c r="T256" i="9"/>
  <c r="R256" i="9"/>
  <c r="P256" i="9"/>
  <c r="BI251" i="9"/>
  <c r="BH251" i="9"/>
  <c r="BG251" i="9"/>
  <c r="BF251" i="9"/>
  <c r="T251" i="9"/>
  <c r="R251" i="9"/>
  <c r="P251" i="9"/>
  <c r="BI247" i="9"/>
  <c r="BH247" i="9"/>
  <c r="BG247" i="9"/>
  <c r="BF247" i="9"/>
  <c r="T247" i="9"/>
  <c r="R247" i="9"/>
  <c r="P247" i="9"/>
  <c r="BI244" i="9"/>
  <c r="BH244" i="9"/>
  <c r="BG244" i="9"/>
  <c r="BF244" i="9"/>
  <c r="T244" i="9"/>
  <c r="R244" i="9"/>
  <c r="P244" i="9"/>
  <c r="BI240" i="9"/>
  <c r="BH240" i="9"/>
  <c r="BG240" i="9"/>
  <c r="BF240" i="9"/>
  <c r="T240" i="9"/>
  <c r="R240" i="9"/>
  <c r="P240" i="9"/>
  <c r="BI236" i="9"/>
  <c r="BH236" i="9"/>
  <c r="BG236" i="9"/>
  <c r="BF236" i="9"/>
  <c r="T236" i="9"/>
  <c r="R236" i="9"/>
  <c r="P236" i="9"/>
  <c r="BI234" i="9"/>
  <c r="BH234" i="9"/>
  <c r="BG234" i="9"/>
  <c r="BF234" i="9"/>
  <c r="T234" i="9"/>
  <c r="R234" i="9"/>
  <c r="P234" i="9"/>
  <c r="BI232" i="9"/>
  <c r="BH232" i="9"/>
  <c r="BG232" i="9"/>
  <c r="BF232" i="9"/>
  <c r="T232" i="9"/>
  <c r="R232" i="9"/>
  <c r="P232" i="9"/>
  <c r="BI230" i="9"/>
  <c r="BH230" i="9"/>
  <c r="BG230" i="9"/>
  <c r="BF230" i="9"/>
  <c r="T230" i="9"/>
  <c r="R230" i="9"/>
  <c r="P230" i="9"/>
  <c r="BI228" i="9"/>
  <c r="BH228" i="9"/>
  <c r="BG228" i="9"/>
  <c r="BF228" i="9"/>
  <c r="T228" i="9"/>
  <c r="R228" i="9"/>
  <c r="P228" i="9"/>
  <c r="BI226" i="9"/>
  <c r="BH226" i="9"/>
  <c r="BG226" i="9"/>
  <c r="BF226" i="9"/>
  <c r="T226" i="9"/>
  <c r="R226" i="9"/>
  <c r="P226" i="9"/>
  <c r="BI224" i="9"/>
  <c r="BH224" i="9"/>
  <c r="BG224" i="9"/>
  <c r="BF224" i="9"/>
  <c r="T224" i="9"/>
  <c r="R224" i="9"/>
  <c r="P224" i="9"/>
  <c r="BI223" i="9"/>
  <c r="BH223" i="9"/>
  <c r="BG223" i="9"/>
  <c r="BF223" i="9"/>
  <c r="T223" i="9"/>
  <c r="R223" i="9"/>
  <c r="P223" i="9"/>
  <c r="BI219" i="9"/>
  <c r="BH219" i="9"/>
  <c r="BG219" i="9"/>
  <c r="BF219" i="9"/>
  <c r="T219" i="9"/>
  <c r="R219" i="9"/>
  <c r="P219" i="9"/>
  <c r="BI215" i="9"/>
  <c r="BH215" i="9"/>
  <c r="BG215" i="9"/>
  <c r="BF215" i="9"/>
  <c r="T215" i="9"/>
  <c r="R215" i="9"/>
  <c r="P215" i="9"/>
  <c r="BI211" i="9"/>
  <c r="BH211" i="9"/>
  <c r="BG211" i="9"/>
  <c r="BF211" i="9"/>
  <c r="T211" i="9"/>
  <c r="R211" i="9"/>
  <c r="P211" i="9"/>
  <c r="BI210" i="9"/>
  <c r="BH210" i="9"/>
  <c r="BG210" i="9"/>
  <c r="BF210" i="9"/>
  <c r="T210" i="9"/>
  <c r="R210" i="9"/>
  <c r="P210" i="9"/>
  <c r="BI209" i="9"/>
  <c r="BH209" i="9"/>
  <c r="BG209" i="9"/>
  <c r="BF209" i="9"/>
  <c r="T209" i="9"/>
  <c r="R209" i="9"/>
  <c r="P209" i="9"/>
  <c r="BI207" i="9"/>
  <c r="BH207" i="9"/>
  <c r="BG207" i="9"/>
  <c r="BF207" i="9"/>
  <c r="T207" i="9"/>
  <c r="R207" i="9"/>
  <c r="P207" i="9"/>
  <c r="BI202" i="9"/>
  <c r="BH202" i="9"/>
  <c r="BG202" i="9"/>
  <c r="BF202" i="9"/>
  <c r="T202" i="9"/>
  <c r="R202" i="9"/>
  <c r="P202" i="9"/>
  <c r="BI201" i="9"/>
  <c r="BH201" i="9"/>
  <c r="BG201" i="9"/>
  <c r="BF201" i="9"/>
  <c r="T201" i="9"/>
  <c r="R201" i="9"/>
  <c r="P201" i="9"/>
  <c r="BI197" i="9"/>
  <c r="BH197" i="9"/>
  <c r="BG197" i="9"/>
  <c r="BF197" i="9"/>
  <c r="T197" i="9"/>
  <c r="R197" i="9"/>
  <c r="P197" i="9"/>
  <c r="BI193" i="9"/>
  <c r="BH193" i="9"/>
  <c r="BG193" i="9"/>
  <c r="BF193" i="9"/>
  <c r="T193" i="9"/>
  <c r="R193" i="9"/>
  <c r="P193" i="9"/>
  <c r="BI189" i="9"/>
  <c r="BH189" i="9"/>
  <c r="BG189" i="9"/>
  <c r="BF189" i="9"/>
  <c r="T189" i="9"/>
  <c r="R189" i="9"/>
  <c r="P189" i="9"/>
  <c r="BI185" i="9"/>
  <c r="BH185" i="9"/>
  <c r="BG185" i="9"/>
  <c r="BF185" i="9"/>
  <c r="T185" i="9"/>
  <c r="R185" i="9"/>
  <c r="P185" i="9"/>
  <c r="BI181" i="9"/>
  <c r="BH181" i="9"/>
  <c r="BG181" i="9"/>
  <c r="BF181" i="9"/>
  <c r="T181" i="9"/>
  <c r="R181" i="9"/>
  <c r="P181" i="9"/>
  <c r="BI177" i="9"/>
  <c r="BH177" i="9"/>
  <c r="BG177" i="9"/>
  <c r="BF177" i="9"/>
  <c r="T177" i="9"/>
  <c r="R177" i="9"/>
  <c r="P177" i="9"/>
  <c r="BI175" i="9"/>
  <c r="BH175" i="9"/>
  <c r="BG175" i="9"/>
  <c r="BF175" i="9"/>
  <c r="T175" i="9"/>
  <c r="R175" i="9"/>
  <c r="P175" i="9"/>
  <c r="BI172" i="9"/>
  <c r="BH172" i="9"/>
  <c r="BG172" i="9"/>
  <c r="BF172" i="9"/>
  <c r="T172" i="9"/>
  <c r="R172" i="9"/>
  <c r="P172" i="9"/>
  <c r="BI168" i="9"/>
  <c r="BH168" i="9"/>
  <c r="BG168" i="9"/>
  <c r="BF168" i="9"/>
  <c r="T168" i="9"/>
  <c r="R168" i="9"/>
  <c r="P168" i="9"/>
  <c r="BI167" i="9"/>
  <c r="BH167" i="9"/>
  <c r="BG167" i="9"/>
  <c r="BF167" i="9"/>
  <c r="T167" i="9"/>
  <c r="R167" i="9"/>
  <c r="P167" i="9"/>
  <c r="BI165" i="9"/>
  <c r="BH165" i="9"/>
  <c r="BG165" i="9"/>
  <c r="BF165" i="9"/>
  <c r="T165" i="9"/>
  <c r="R165" i="9"/>
  <c r="P165" i="9"/>
  <c r="BI164" i="9"/>
  <c r="BH164" i="9"/>
  <c r="BG164" i="9"/>
  <c r="BF164" i="9"/>
  <c r="T164" i="9"/>
  <c r="R164" i="9"/>
  <c r="P164" i="9"/>
  <c r="BI163" i="9"/>
  <c r="BH163" i="9"/>
  <c r="BG163" i="9"/>
  <c r="BF163" i="9"/>
  <c r="T163" i="9"/>
  <c r="R163" i="9"/>
  <c r="P163" i="9"/>
  <c r="BI162" i="9"/>
  <c r="BH162" i="9"/>
  <c r="BG162" i="9"/>
  <c r="BF162" i="9"/>
  <c r="T162" i="9"/>
  <c r="R162" i="9"/>
  <c r="P162" i="9"/>
  <c r="BI159" i="9"/>
  <c r="BH159" i="9"/>
  <c r="BG159" i="9"/>
  <c r="BF159" i="9"/>
  <c r="T159" i="9"/>
  <c r="R159" i="9"/>
  <c r="P159" i="9"/>
  <c r="BI156" i="9"/>
  <c r="BH156" i="9"/>
  <c r="BG156" i="9"/>
  <c r="BF156" i="9"/>
  <c r="T156" i="9"/>
  <c r="R156" i="9"/>
  <c r="P156" i="9"/>
  <c r="BI153" i="9"/>
  <c r="BH153" i="9"/>
  <c r="BG153" i="9"/>
  <c r="BF153" i="9"/>
  <c r="T153" i="9"/>
  <c r="R153" i="9"/>
  <c r="P153" i="9"/>
  <c r="BI150" i="9"/>
  <c r="BH150" i="9"/>
  <c r="BG150" i="9"/>
  <c r="BF150" i="9"/>
  <c r="T150" i="9"/>
  <c r="R150" i="9"/>
  <c r="P150" i="9"/>
  <c r="BI148" i="9"/>
  <c r="BH148" i="9"/>
  <c r="BG148" i="9"/>
  <c r="BF148" i="9"/>
  <c r="T148" i="9"/>
  <c r="R148" i="9"/>
  <c r="P148" i="9"/>
  <c r="BI145" i="9"/>
  <c r="BH145" i="9"/>
  <c r="BG145" i="9"/>
  <c r="BF145" i="9"/>
  <c r="T145" i="9"/>
  <c r="R145" i="9"/>
  <c r="P145" i="9"/>
  <c r="BI141" i="9"/>
  <c r="BH141" i="9"/>
  <c r="BG141" i="9"/>
  <c r="BF141" i="9"/>
  <c r="T141" i="9"/>
  <c r="R141" i="9"/>
  <c r="P141" i="9"/>
  <c r="BI140" i="9"/>
  <c r="BH140" i="9"/>
  <c r="BG140" i="9"/>
  <c r="BF140" i="9"/>
  <c r="T140" i="9"/>
  <c r="R140" i="9"/>
  <c r="P140" i="9"/>
  <c r="BI138" i="9"/>
  <c r="BH138" i="9"/>
  <c r="BG138" i="9"/>
  <c r="BF138" i="9"/>
  <c r="T138" i="9"/>
  <c r="R138" i="9"/>
  <c r="P138" i="9"/>
  <c r="BI136" i="9"/>
  <c r="BH136" i="9"/>
  <c r="BG136" i="9"/>
  <c r="BF136" i="9"/>
  <c r="T136" i="9"/>
  <c r="R136" i="9"/>
  <c r="P136" i="9"/>
  <c r="BI134" i="9"/>
  <c r="BH134" i="9"/>
  <c r="BG134" i="9"/>
  <c r="BF134" i="9"/>
  <c r="T134" i="9"/>
  <c r="R134" i="9"/>
  <c r="P134" i="9"/>
  <c r="BI132" i="9"/>
  <c r="BH132" i="9"/>
  <c r="BG132" i="9"/>
  <c r="BF132" i="9"/>
  <c r="T132" i="9"/>
  <c r="R132" i="9"/>
  <c r="P132" i="9"/>
  <c r="BI128" i="9"/>
  <c r="BH128" i="9"/>
  <c r="BG128" i="9"/>
  <c r="BF128" i="9"/>
  <c r="T128" i="9"/>
  <c r="R128" i="9"/>
  <c r="P128" i="9"/>
  <c r="J122" i="9"/>
  <c r="J121" i="9"/>
  <c r="F121" i="9"/>
  <c r="F119" i="9"/>
  <c r="E117" i="9"/>
  <c r="J92" i="9"/>
  <c r="J91" i="9"/>
  <c r="F91" i="9"/>
  <c r="F89" i="9"/>
  <c r="E87" i="9"/>
  <c r="J18" i="9"/>
  <c r="E18" i="9"/>
  <c r="F92" i="9"/>
  <c r="J17" i="9"/>
  <c r="J12" i="9"/>
  <c r="J89" i="9" s="1"/>
  <c r="E7" i="9"/>
  <c r="E115" i="9" s="1"/>
  <c r="J232" i="8"/>
  <c r="J197" i="8"/>
  <c r="J165" i="8"/>
  <c r="J99" i="8" s="1"/>
  <c r="J37" i="8"/>
  <c r="J36" i="8"/>
  <c r="AY101" i="1"/>
  <c r="J35" i="8"/>
  <c r="AX101" i="1" s="1"/>
  <c r="J103" i="8"/>
  <c r="BI231" i="8"/>
  <c r="BH231" i="8"/>
  <c r="BG231" i="8"/>
  <c r="BF231" i="8"/>
  <c r="T231" i="8"/>
  <c r="R231" i="8"/>
  <c r="P231" i="8"/>
  <c r="BI230" i="8"/>
  <c r="BH230" i="8"/>
  <c r="BG230" i="8"/>
  <c r="BF230" i="8"/>
  <c r="T230" i="8"/>
  <c r="R230" i="8"/>
  <c r="P230" i="8"/>
  <c r="BI229" i="8"/>
  <c r="BH229" i="8"/>
  <c r="BG229" i="8"/>
  <c r="BF229" i="8"/>
  <c r="T229" i="8"/>
  <c r="R229" i="8"/>
  <c r="P229" i="8"/>
  <c r="BI228" i="8"/>
  <c r="BH228" i="8"/>
  <c r="BG228" i="8"/>
  <c r="BF228" i="8"/>
  <c r="T228" i="8"/>
  <c r="R228" i="8"/>
  <c r="P228" i="8"/>
  <c r="BI227" i="8"/>
  <c r="BH227" i="8"/>
  <c r="BG227" i="8"/>
  <c r="BF227" i="8"/>
  <c r="T227" i="8"/>
  <c r="R227" i="8"/>
  <c r="P227" i="8"/>
  <c r="BI226" i="8"/>
  <c r="BH226" i="8"/>
  <c r="BG226" i="8"/>
  <c r="BF226" i="8"/>
  <c r="T226" i="8"/>
  <c r="R226" i="8"/>
  <c r="P226" i="8"/>
  <c r="BI225" i="8"/>
  <c r="BH225" i="8"/>
  <c r="BG225" i="8"/>
  <c r="BF225" i="8"/>
  <c r="T225" i="8"/>
  <c r="R225" i="8"/>
  <c r="P225" i="8"/>
  <c r="BI224" i="8"/>
  <c r="BH224" i="8"/>
  <c r="BG224" i="8"/>
  <c r="BF224" i="8"/>
  <c r="T224" i="8"/>
  <c r="R224" i="8"/>
  <c r="P224" i="8"/>
  <c r="BI223" i="8"/>
  <c r="BH223" i="8"/>
  <c r="BG223" i="8"/>
  <c r="BF223" i="8"/>
  <c r="T223" i="8"/>
  <c r="R223" i="8"/>
  <c r="P223" i="8"/>
  <c r="BI222" i="8"/>
  <c r="BH222" i="8"/>
  <c r="BG222" i="8"/>
  <c r="BF222" i="8"/>
  <c r="T222" i="8"/>
  <c r="R222" i="8"/>
  <c r="P222" i="8"/>
  <c r="BI221" i="8"/>
  <c r="BH221" i="8"/>
  <c r="BG221" i="8"/>
  <c r="BF221" i="8"/>
  <c r="T221" i="8"/>
  <c r="R221" i="8"/>
  <c r="P221" i="8"/>
  <c r="BI220" i="8"/>
  <c r="BH220" i="8"/>
  <c r="BG220" i="8"/>
  <c r="BF220" i="8"/>
  <c r="T220" i="8"/>
  <c r="R220" i="8"/>
  <c r="P220" i="8"/>
  <c r="BI219" i="8"/>
  <c r="BH219" i="8"/>
  <c r="BG219" i="8"/>
  <c r="BF219" i="8"/>
  <c r="T219" i="8"/>
  <c r="R219" i="8"/>
  <c r="P219" i="8"/>
  <c r="BI218" i="8"/>
  <c r="BH218" i="8"/>
  <c r="BG218" i="8"/>
  <c r="BF218" i="8"/>
  <c r="T218" i="8"/>
  <c r="R218" i="8"/>
  <c r="P218" i="8"/>
  <c r="BI217" i="8"/>
  <c r="BH217" i="8"/>
  <c r="BG217" i="8"/>
  <c r="BF217" i="8"/>
  <c r="T217" i="8"/>
  <c r="R217" i="8"/>
  <c r="P217" i="8"/>
  <c r="BI216" i="8"/>
  <c r="BH216" i="8"/>
  <c r="BG216" i="8"/>
  <c r="BF216" i="8"/>
  <c r="T216" i="8"/>
  <c r="R216" i="8"/>
  <c r="P216" i="8"/>
  <c r="BI215" i="8"/>
  <c r="BH215" i="8"/>
  <c r="BG215" i="8"/>
  <c r="BF215" i="8"/>
  <c r="T215" i="8"/>
  <c r="R215" i="8"/>
  <c r="P215" i="8"/>
  <c r="BI214" i="8"/>
  <c r="BH214" i="8"/>
  <c r="BG214" i="8"/>
  <c r="BF214" i="8"/>
  <c r="T214" i="8"/>
  <c r="R214" i="8"/>
  <c r="P214" i="8"/>
  <c r="BI213" i="8"/>
  <c r="BH213" i="8"/>
  <c r="BG213" i="8"/>
  <c r="BF213" i="8"/>
  <c r="T213" i="8"/>
  <c r="R213" i="8"/>
  <c r="P213" i="8"/>
  <c r="BI212" i="8"/>
  <c r="BH212" i="8"/>
  <c r="BG212" i="8"/>
  <c r="BF212" i="8"/>
  <c r="T212" i="8"/>
  <c r="R212" i="8"/>
  <c r="P212" i="8"/>
  <c r="BI211" i="8"/>
  <c r="BH211" i="8"/>
  <c r="BG211" i="8"/>
  <c r="BF211" i="8"/>
  <c r="T211" i="8"/>
  <c r="R211" i="8"/>
  <c r="P211" i="8"/>
  <c r="BI210" i="8"/>
  <c r="BH210" i="8"/>
  <c r="BG210" i="8"/>
  <c r="BF210" i="8"/>
  <c r="T210" i="8"/>
  <c r="R210" i="8"/>
  <c r="P210" i="8"/>
  <c r="BI209" i="8"/>
  <c r="BH209" i="8"/>
  <c r="BG209" i="8"/>
  <c r="BF209" i="8"/>
  <c r="T209" i="8"/>
  <c r="R209" i="8"/>
  <c r="P209" i="8"/>
  <c r="BI208" i="8"/>
  <c r="BH208" i="8"/>
  <c r="BG208" i="8"/>
  <c r="BF208" i="8"/>
  <c r="T208" i="8"/>
  <c r="R208" i="8"/>
  <c r="P208" i="8"/>
  <c r="BI207" i="8"/>
  <c r="BH207" i="8"/>
  <c r="BG207" i="8"/>
  <c r="BF207" i="8"/>
  <c r="T207" i="8"/>
  <c r="R207" i="8"/>
  <c r="P207" i="8"/>
  <c r="BI206" i="8"/>
  <c r="BH206" i="8"/>
  <c r="BG206" i="8"/>
  <c r="BF206" i="8"/>
  <c r="T206" i="8"/>
  <c r="R206" i="8"/>
  <c r="P206" i="8"/>
  <c r="BI205" i="8"/>
  <c r="BH205" i="8"/>
  <c r="BG205" i="8"/>
  <c r="BF205" i="8"/>
  <c r="T205" i="8"/>
  <c r="R205" i="8"/>
  <c r="P205" i="8"/>
  <c r="BI204" i="8"/>
  <c r="BH204" i="8"/>
  <c r="BG204" i="8"/>
  <c r="BF204" i="8"/>
  <c r="T204" i="8"/>
  <c r="R204" i="8"/>
  <c r="P204" i="8"/>
  <c r="BI203" i="8"/>
  <c r="BH203" i="8"/>
  <c r="BG203" i="8"/>
  <c r="BF203" i="8"/>
  <c r="T203" i="8"/>
  <c r="R203" i="8"/>
  <c r="P203" i="8"/>
  <c r="BI202" i="8"/>
  <c r="BH202" i="8"/>
  <c r="BG202" i="8"/>
  <c r="BF202" i="8"/>
  <c r="T202" i="8"/>
  <c r="R202" i="8"/>
  <c r="P202" i="8"/>
  <c r="BI201" i="8"/>
  <c r="BH201" i="8"/>
  <c r="BG201" i="8"/>
  <c r="BF201" i="8"/>
  <c r="T201" i="8"/>
  <c r="R201" i="8"/>
  <c r="P201" i="8"/>
  <c r="BI200" i="8"/>
  <c r="BH200" i="8"/>
  <c r="BG200" i="8"/>
  <c r="BF200" i="8"/>
  <c r="T200" i="8"/>
  <c r="R200" i="8"/>
  <c r="P200" i="8"/>
  <c r="BI199" i="8"/>
  <c r="BH199" i="8"/>
  <c r="BG199" i="8"/>
  <c r="BF199" i="8"/>
  <c r="T199" i="8"/>
  <c r="R199" i="8"/>
  <c r="P199" i="8"/>
  <c r="J101" i="8"/>
  <c r="BI196" i="8"/>
  <c r="BH196" i="8"/>
  <c r="BG196" i="8"/>
  <c r="BF196" i="8"/>
  <c r="T196" i="8"/>
  <c r="R196" i="8"/>
  <c r="P196" i="8"/>
  <c r="BI195" i="8"/>
  <c r="BH195" i="8"/>
  <c r="BG195" i="8"/>
  <c r="BF195" i="8"/>
  <c r="T195" i="8"/>
  <c r="R195" i="8"/>
  <c r="P195" i="8"/>
  <c r="BI194" i="8"/>
  <c r="BH194" i="8"/>
  <c r="BG194" i="8"/>
  <c r="BF194" i="8"/>
  <c r="T194" i="8"/>
  <c r="R194" i="8"/>
  <c r="P194" i="8"/>
  <c r="BI193" i="8"/>
  <c r="BH193" i="8"/>
  <c r="BG193" i="8"/>
  <c r="BF193" i="8"/>
  <c r="T193" i="8"/>
  <c r="R193" i="8"/>
  <c r="P193" i="8"/>
  <c r="BI192" i="8"/>
  <c r="BH192" i="8"/>
  <c r="BG192" i="8"/>
  <c r="BF192" i="8"/>
  <c r="T192" i="8"/>
  <c r="R192" i="8"/>
  <c r="P192" i="8"/>
  <c r="BI191" i="8"/>
  <c r="BH191" i="8"/>
  <c r="BG191" i="8"/>
  <c r="BF191" i="8"/>
  <c r="T191" i="8"/>
  <c r="R191" i="8"/>
  <c r="P191" i="8"/>
  <c r="BI190" i="8"/>
  <c r="BH190" i="8"/>
  <c r="BG190" i="8"/>
  <c r="BF190" i="8"/>
  <c r="T190" i="8"/>
  <c r="R190" i="8"/>
  <c r="P190" i="8"/>
  <c r="BI189" i="8"/>
  <c r="BH189" i="8"/>
  <c r="BG189" i="8"/>
  <c r="BF189" i="8"/>
  <c r="T189" i="8"/>
  <c r="R189" i="8"/>
  <c r="P189" i="8"/>
  <c r="BI188" i="8"/>
  <c r="BH188" i="8"/>
  <c r="BG188" i="8"/>
  <c r="BF188" i="8"/>
  <c r="T188" i="8"/>
  <c r="R188" i="8"/>
  <c r="P188" i="8"/>
  <c r="BI187" i="8"/>
  <c r="BH187" i="8"/>
  <c r="BG187" i="8"/>
  <c r="BF187" i="8"/>
  <c r="T187" i="8"/>
  <c r="R187" i="8"/>
  <c r="P187" i="8"/>
  <c r="BI186" i="8"/>
  <c r="BH186" i="8"/>
  <c r="BG186" i="8"/>
  <c r="BF186" i="8"/>
  <c r="T186" i="8"/>
  <c r="R186" i="8"/>
  <c r="P186" i="8"/>
  <c r="BI185" i="8"/>
  <c r="BH185" i="8"/>
  <c r="BG185" i="8"/>
  <c r="BF185" i="8"/>
  <c r="T185" i="8"/>
  <c r="R185" i="8"/>
  <c r="P185" i="8"/>
  <c r="BI184" i="8"/>
  <c r="BH184" i="8"/>
  <c r="BG184" i="8"/>
  <c r="BF184" i="8"/>
  <c r="T184" i="8"/>
  <c r="R184" i="8"/>
  <c r="P184" i="8"/>
  <c r="BI183" i="8"/>
  <c r="BH183" i="8"/>
  <c r="BG183" i="8"/>
  <c r="BF183" i="8"/>
  <c r="T183" i="8"/>
  <c r="R183" i="8"/>
  <c r="P183" i="8"/>
  <c r="BI182" i="8"/>
  <c r="BH182" i="8"/>
  <c r="BG182" i="8"/>
  <c r="BF182" i="8"/>
  <c r="T182" i="8"/>
  <c r="R182" i="8"/>
  <c r="P182" i="8"/>
  <c r="BI181" i="8"/>
  <c r="BH181" i="8"/>
  <c r="BG181" i="8"/>
  <c r="BF181" i="8"/>
  <c r="T181" i="8"/>
  <c r="R181" i="8"/>
  <c r="P181" i="8"/>
  <c r="BI180" i="8"/>
  <c r="BH180" i="8"/>
  <c r="BG180" i="8"/>
  <c r="BF180" i="8"/>
  <c r="T180" i="8"/>
  <c r="R180" i="8"/>
  <c r="P180" i="8"/>
  <c r="BI179" i="8"/>
  <c r="BH179" i="8"/>
  <c r="BG179" i="8"/>
  <c r="BF179" i="8"/>
  <c r="T179" i="8"/>
  <c r="R179" i="8"/>
  <c r="P179" i="8"/>
  <c r="BI178" i="8"/>
  <c r="BH178" i="8"/>
  <c r="BG178" i="8"/>
  <c r="BF178" i="8"/>
  <c r="T178" i="8"/>
  <c r="R178" i="8"/>
  <c r="P178" i="8"/>
  <c r="BI177" i="8"/>
  <c r="BH177" i="8"/>
  <c r="BG177" i="8"/>
  <c r="BF177" i="8"/>
  <c r="T177" i="8"/>
  <c r="R177" i="8"/>
  <c r="P177" i="8"/>
  <c r="BI176" i="8"/>
  <c r="BH176" i="8"/>
  <c r="BG176" i="8"/>
  <c r="BF176" i="8"/>
  <c r="T176" i="8"/>
  <c r="R176" i="8"/>
  <c r="P176" i="8"/>
  <c r="BI175" i="8"/>
  <c r="BH175" i="8"/>
  <c r="BG175" i="8"/>
  <c r="BF175" i="8"/>
  <c r="T175" i="8"/>
  <c r="R175" i="8"/>
  <c r="P175" i="8"/>
  <c r="BI174" i="8"/>
  <c r="BH174" i="8"/>
  <c r="BG174" i="8"/>
  <c r="BF174" i="8"/>
  <c r="T174" i="8"/>
  <c r="R174" i="8"/>
  <c r="P174" i="8"/>
  <c r="BI173" i="8"/>
  <c r="BH173" i="8"/>
  <c r="BG173" i="8"/>
  <c r="BF173" i="8"/>
  <c r="T173" i="8"/>
  <c r="R173" i="8"/>
  <c r="P173" i="8"/>
  <c r="BI172" i="8"/>
  <c r="BH172" i="8"/>
  <c r="BG172" i="8"/>
  <c r="BF172" i="8"/>
  <c r="T172" i="8"/>
  <c r="R172" i="8"/>
  <c r="P172" i="8"/>
  <c r="BI171" i="8"/>
  <c r="BH171" i="8"/>
  <c r="BG171" i="8"/>
  <c r="BF171" i="8"/>
  <c r="T171" i="8"/>
  <c r="R171" i="8"/>
  <c r="P171" i="8"/>
  <c r="BI170" i="8"/>
  <c r="BH170" i="8"/>
  <c r="BG170" i="8"/>
  <c r="BF170" i="8"/>
  <c r="T170" i="8"/>
  <c r="R170" i="8"/>
  <c r="P170" i="8"/>
  <c r="BI169" i="8"/>
  <c r="BH169" i="8"/>
  <c r="BG169" i="8"/>
  <c r="BF169" i="8"/>
  <c r="T169" i="8"/>
  <c r="R169" i="8"/>
  <c r="P169" i="8"/>
  <c r="BI168" i="8"/>
  <c r="BH168" i="8"/>
  <c r="BG168" i="8"/>
  <c r="BF168" i="8"/>
  <c r="T168" i="8"/>
  <c r="R168" i="8"/>
  <c r="P168" i="8"/>
  <c r="BI167" i="8"/>
  <c r="BH167" i="8"/>
  <c r="BG167" i="8"/>
  <c r="BF167" i="8"/>
  <c r="T167" i="8"/>
  <c r="R167" i="8"/>
  <c r="P167" i="8"/>
  <c r="BI164" i="8"/>
  <c r="BH164" i="8"/>
  <c r="BG164" i="8"/>
  <c r="BF164" i="8"/>
  <c r="T164" i="8"/>
  <c r="R164" i="8"/>
  <c r="P164" i="8"/>
  <c r="BI163" i="8"/>
  <c r="BH163" i="8"/>
  <c r="BG163" i="8"/>
  <c r="BF163" i="8"/>
  <c r="T163" i="8"/>
  <c r="R163" i="8"/>
  <c r="P163" i="8"/>
  <c r="BI162" i="8"/>
  <c r="BH162" i="8"/>
  <c r="BG162" i="8"/>
  <c r="BF162" i="8"/>
  <c r="T162" i="8"/>
  <c r="R162" i="8"/>
  <c r="P162" i="8"/>
  <c r="BI161" i="8"/>
  <c r="BH161" i="8"/>
  <c r="BG161" i="8"/>
  <c r="BF161" i="8"/>
  <c r="T161" i="8"/>
  <c r="R161" i="8"/>
  <c r="P161" i="8"/>
  <c r="BI160" i="8"/>
  <c r="BH160" i="8"/>
  <c r="BG160" i="8"/>
  <c r="BF160" i="8"/>
  <c r="T160" i="8"/>
  <c r="R160" i="8"/>
  <c r="P160" i="8"/>
  <c r="BI159" i="8"/>
  <c r="BH159" i="8"/>
  <c r="BG159" i="8"/>
  <c r="BF159" i="8"/>
  <c r="T159" i="8"/>
  <c r="R159" i="8"/>
  <c r="P159" i="8"/>
  <c r="BI158" i="8"/>
  <c r="BH158" i="8"/>
  <c r="BG158" i="8"/>
  <c r="BF158" i="8"/>
  <c r="T158" i="8"/>
  <c r="R158" i="8"/>
  <c r="P158" i="8"/>
  <c r="BI157" i="8"/>
  <c r="BH157" i="8"/>
  <c r="BG157" i="8"/>
  <c r="BF157" i="8"/>
  <c r="T157" i="8"/>
  <c r="R157" i="8"/>
  <c r="P157" i="8"/>
  <c r="BI156" i="8"/>
  <c r="BH156" i="8"/>
  <c r="BG156" i="8"/>
  <c r="BF156" i="8"/>
  <c r="T156" i="8"/>
  <c r="R156" i="8"/>
  <c r="P156" i="8"/>
  <c r="BI155" i="8"/>
  <c r="BH155" i="8"/>
  <c r="BG155" i="8"/>
  <c r="BF155" i="8"/>
  <c r="T155" i="8"/>
  <c r="R155" i="8"/>
  <c r="P155" i="8"/>
  <c r="BI154" i="8"/>
  <c r="BH154" i="8"/>
  <c r="BG154" i="8"/>
  <c r="BF154" i="8"/>
  <c r="T154" i="8"/>
  <c r="R154" i="8"/>
  <c r="P154" i="8"/>
  <c r="BI153" i="8"/>
  <c r="BH153" i="8"/>
  <c r="BG153" i="8"/>
  <c r="BF153" i="8"/>
  <c r="T153" i="8"/>
  <c r="R153" i="8"/>
  <c r="P153" i="8"/>
  <c r="BI152" i="8"/>
  <c r="BH152" i="8"/>
  <c r="BG152" i="8"/>
  <c r="BF152" i="8"/>
  <c r="T152" i="8"/>
  <c r="R152" i="8"/>
  <c r="P152" i="8"/>
  <c r="BI151" i="8"/>
  <c r="BH151" i="8"/>
  <c r="BG151" i="8"/>
  <c r="BF151" i="8"/>
  <c r="T151" i="8"/>
  <c r="R151" i="8"/>
  <c r="P151" i="8"/>
  <c r="BI150" i="8"/>
  <c r="BH150" i="8"/>
  <c r="BG150" i="8"/>
  <c r="BF150" i="8"/>
  <c r="T150" i="8"/>
  <c r="R150" i="8"/>
  <c r="P150" i="8"/>
  <c r="BI149" i="8"/>
  <c r="BH149" i="8"/>
  <c r="BG149" i="8"/>
  <c r="BF149" i="8"/>
  <c r="T149" i="8"/>
  <c r="R149" i="8"/>
  <c r="P149" i="8"/>
  <c r="BI148" i="8"/>
  <c r="BH148" i="8"/>
  <c r="BG148" i="8"/>
  <c r="BF148" i="8"/>
  <c r="T148" i="8"/>
  <c r="R148" i="8"/>
  <c r="P148" i="8"/>
  <c r="BI146" i="8"/>
  <c r="BH146" i="8"/>
  <c r="BG146" i="8"/>
  <c r="BF146" i="8"/>
  <c r="T146" i="8"/>
  <c r="R146" i="8"/>
  <c r="P146" i="8"/>
  <c r="BI145" i="8"/>
  <c r="BH145" i="8"/>
  <c r="BG145" i="8"/>
  <c r="BF145" i="8"/>
  <c r="T145" i="8"/>
  <c r="R145" i="8"/>
  <c r="P145" i="8"/>
  <c r="BI144" i="8"/>
  <c r="BH144" i="8"/>
  <c r="BG144" i="8"/>
  <c r="BF144" i="8"/>
  <c r="T144" i="8"/>
  <c r="R144" i="8"/>
  <c r="P144" i="8"/>
  <c r="BI143" i="8"/>
  <c r="BH143" i="8"/>
  <c r="BG143" i="8"/>
  <c r="BF143" i="8"/>
  <c r="T143" i="8"/>
  <c r="R143" i="8"/>
  <c r="P143" i="8"/>
  <c r="BI142" i="8"/>
  <c r="BH142" i="8"/>
  <c r="BG142" i="8"/>
  <c r="BF142" i="8"/>
  <c r="T142" i="8"/>
  <c r="R142" i="8"/>
  <c r="P142" i="8"/>
  <c r="BI141" i="8"/>
  <c r="BH141" i="8"/>
  <c r="BG141" i="8"/>
  <c r="BF141" i="8"/>
  <c r="T141" i="8"/>
  <c r="R141" i="8"/>
  <c r="P141" i="8"/>
  <c r="BI140" i="8"/>
  <c r="BH140" i="8"/>
  <c r="BG140" i="8"/>
  <c r="BF140" i="8"/>
  <c r="T140" i="8"/>
  <c r="R140" i="8"/>
  <c r="P140" i="8"/>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30" i="8"/>
  <c r="BH130" i="8"/>
  <c r="BG130" i="8"/>
  <c r="BF130" i="8"/>
  <c r="T130" i="8"/>
  <c r="R130" i="8"/>
  <c r="P130" i="8"/>
  <c r="BI129" i="8"/>
  <c r="BH129" i="8"/>
  <c r="BG129" i="8"/>
  <c r="BF129" i="8"/>
  <c r="T129" i="8"/>
  <c r="R129" i="8"/>
  <c r="P129" i="8"/>
  <c r="BI128" i="8"/>
  <c r="BH128" i="8"/>
  <c r="BG128" i="8"/>
  <c r="BF128" i="8"/>
  <c r="T128" i="8"/>
  <c r="R128" i="8"/>
  <c r="P128" i="8"/>
  <c r="BI127" i="8"/>
  <c r="BH127" i="8"/>
  <c r="BG127" i="8"/>
  <c r="BF127" i="8"/>
  <c r="T127" i="8"/>
  <c r="R127" i="8"/>
  <c r="P127" i="8"/>
  <c r="BI126" i="8"/>
  <c r="BH126" i="8"/>
  <c r="BG126" i="8"/>
  <c r="BF126" i="8"/>
  <c r="T126" i="8"/>
  <c r="R126" i="8"/>
  <c r="P126" i="8"/>
  <c r="BI125" i="8"/>
  <c r="BH125" i="8"/>
  <c r="BG125" i="8"/>
  <c r="BF125" i="8"/>
  <c r="T125" i="8"/>
  <c r="R125" i="8"/>
  <c r="P125" i="8"/>
  <c r="J120" i="8"/>
  <c r="J119" i="8"/>
  <c r="F119" i="8"/>
  <c r="F117" i="8"/>
  <c r="E115" i="8"/>
  <c r="J92" i="8"/>
  <c r="J91" i="8"/>
  <c r="F91" i="8"/>
  <c r="F89" i="8"/>
  <c r="E87" i="8"/>
  <c r="J18" i="8"/>
  <c r="E18" i="8"/>
  <c r="F120" i="8" s="1"/>
  <c r="J17" i="8"/>
  <c r="J12" i="8"/>
  <c r="J117" i="8" s="1"/>
  <c r="E7" i="8"/>
  <c r="E113" i="8" s="1"/>
  <c r="J292" i="7"/>
  <c r="J284" i="7"/>
  <c r="J272" i="7"/>
  <c r="J252" i="7"/>
  <c r="J104" i="7" s="1"/>
  <c r="J240" i="7"/>
  <c r="J212" i="7"/>
  <c r="J176" i="7"/>
  <c r="J37" i="7"/>
  <c r="J36" i="7"/>
  <c r="AY100" i="1"/>
  <c r="J35" i="7"/>
  <c r="AX100" i="1"/>
  <c r="J110" i="7"/>
  <c r="BI291" i="7"/>
  <c r="BH291" i="7"/>
  <c r="BG291" i="7"/>
  <c r="BF291" i="7"/>
  <c r="T291" i="7"/>
  <c r="R291" i="7"/>
  <c r="P291" i="7"/>
  <c r="BI290" i="7"/>
  <c r="BH290" i="7"/>
  <c r="BG290" i="7"/>
  <c r="BF290" i="7"/>
  <c r="T290" i="7"/>
  <c r="R290" i="7"/>
  <c r="P290" i="7"/>
  <c r="BI289" i="7"/>
  <c r="BH289" i="7"/>
  <c r="BG289" i="7"/>
  <c r="BF289" i="7"/>
  <c r="T289" i="7"/>
  <c r="R289" i="7"/>
  <c r="P289" i="7"/>
  <c r="BI288" i="7"/>
  <c r="BH288" i="7"/>
  <c r="BG288" i="7"/>
  <c r="BF288" i="7"/>
  <c r="T288" i="7"/>
  <c r="R288" i="7"/>
  <c r="P288" i="7"/>
  <c r="BI287" i="7"/>
  <c r="BH287" i="7"/>
  <c r="BG287" i="7"/>
  <c r="BF287" i="7"/>
  <c r="T287" i="7"/>
  <c r="R287" i="7"/>
  <c r="P287" i="7"/>
  <c r="BI286" i="7"/>
  <c r="BH286" i="7"/>
  <c r="BG286" i="7"/>
  <c r="BF286" i="7"/>
  <c r="T286" i="7"/>
  <c r="R286" i="7"/>
  <c r="P286" i="7"/>
  <c r="J108" i="7"/>
  <c r="BI283" i="7"/>
  <c r="BH283" i="7"/>
  <c r="BG283" i="7"/>
  <c r="BF283" i="7"/>
  <c r="T283" i="7"/>
  <c r="R283" i="7"/>
  <c r="P283" i="7"/>
  <c r="BI282" i="7"/>
  <c r="BH282" i="7"/>
  <c r="BG282" i="7"/>
  <c r="BF282" i="7"/>
  <c r="T282" i="7"/>
  <c r="R282" i="7"/>
  <c r="P282" i="7"/>
  <c r="BI281" i="7"/>
  <c r="BH281" i="7"/>
  <c r="BG281" i="7"/>
  <c r="BF281" i="7"/>
  <c r="T281" i="7"/>
  <c r="R281" i="7"/>
  <c r="P281" i="7"/>
  <c r="BI280" i="7"/>
  <c r="BH280" i="7"/>
  <c r="BG280" i="7"/>
  <c r="BF280" i="7"/>
  <c r="T280" i="7"/>
  <c r="R280" i="7"/>
  <c r="P280" i="7"/>
  <c r="BI279" i="7"/>
  <c r="BH279" i="7"/>
  <c r="BG279" i="7"/>
  <c r="BF279" i="7"/>
  <c r="T279" i="7"/>
  <c r="R279" i="7"/>
  <c r="P279" i="7"/>
  <c r="BI278" i="7"/>
  <c r="BH278" i="7"/>
  <c r="BG278" i="7"/>
  <c r="BF278" i="7"/>
  <c r="T278" i="7"/>
  <c r="R278" i="7"/>
  <c r="P278" i="7"/>
  <c r="BI277" i="7"/>
  <c r="BH277" i="7"/>
  <c r="BG277" i="7"/>
  <c r="BF277" i="7"/>
  <c r="T277" i="7"/>
  <c r="R277" i="7"/>
  <c r="P277" i="7"/>
  <c r="BI276" i="7"/>
  <c r="BH276" i="7"/>
  <c r="BG276" i="7"/>
  <c r="BF276" i="7"/>
  <c r="T276" i="7"/>
  <c r="R276" i="7"/>
  <c r="P276" i="7"/>
  <c r="BI275" i="7"/>
  <c r="BH275" i="7"/>
  <c r="BG275" i="7"/>
  <c r="BF275" i="7"/>
  <c r="T275" i="7"/>
  <c r="R275" i="7"/>
  <c r="P275" i="7"/>
  <c r="BI274" i="7"/>
  <c r="BH274" i="7"/>
  <c r="BG274" i="7"/>
  <c r="BF274" i="7"/>
  <c r="T274" i="7"/>
  <c r="R274" i="7"/>
  <c r="P274" i="7"/>
  <c r="J106" i="7"/>
  <c r="BI271" i="7"/>
  <c r="BH271" i="7"/>
  <c r="BG271" i="7"/>
  <c r="BF271" i="7"/>
  <c r="T271" i="7"/>
  <c r="R271" i="7"/>
  <c r="P271" i="7"/>
  <c r="BI270" i="7"/>
  <c r="BH270" i="7"/>
  <c r="BG270" i="7"/>
  <c r="BF270" i="7"/>
  <c r="T270" i="7"/>
  <c r="R270" i="7"/>
  <c r="P270" i="7"/>
  <c r="BI269" i="7"/>
  <c r="BH269" i="7"/>
  <c r="BG269" i="7"/>
  <c r="BF269" i="7"/>
  <c r="T269" i="7"/>
  <c r="R269" i="7"/>
  <c r="P269" i="7"/>
  <c r="BI268" i="7"/>
  <c r="BH268" i="7"/>
  <c r="BG268" i="7"/>
  <c r="BF268" i="7"/>
  <c r="T268" i="7"/>
  <c r="R268" i="7"/>
  <c r="P268" i="7"/>
  <c r="BI267" i="7"/>
  <c r="BH267" i="7"/>
  <c r="BG267" i="7"/>
  <c r="BF267" i="7"/>
  <c r="T267" i="7"/>
  <c r="R267" i="7"/>
  <c r="P267" i="7"/>
  <c r="BI266" i="7"/>
  <c r="BH266" i="7"/>
  <c r="BG266" i="7"/>
  <c r="BF266" i="7"/>
  <c r="T266" i="7"/>
  <c r="R266" i="7"/>
  <c r="P266" i="7"/>
  <c r="BI265" i="7"/>
  <c r="BH265" i="7"/>
  <c r="BG265" i="7"/>
  <c r="BF265" i="7"/>
  <c r="T265" i="7"/>
  <c r="R265" i="7"/>
  <c r="P265" i="7"/>
  <c r="BI264" i="7"/>
  <c r="BH264" i="7"/>
  <c r="BG264" i="7"/>
  <c r="BF264" i="7"/>
  <c r="T264" i="7"/>
  <c r="R264" i="7"/>
  <c r="P264" i="7"/>
  <c r="BI263" i="7"/>
  <c r="BH263" i="7"/>
  <c r="BG263" i="7"/>
  <c r="BF263" i="7"/>
  <c r="T263" i="7"/>
  <c r="R263" i="7"/>
  <c r="P263" i="7"/>
  <c r="BI262" i="7"/>
  <c r="BH262" i="7"/>
  <c r="BG262" i="7"/>
  <c r="BF262" i="7"/>
  <c r="T262" i="7"/>
  <c r="R262" i="7"/>
  <c r="P262" i="7"/>
  <c r="BI261" i="7"/>
  <c r="BH261" i="7"/>
  <c r="BG261" i="7"/>
  <c r="BF261" i="7"/>
  <c r="T261" i="7"/>
  <c r="R261" i="7"/>
  <c r="P261" i="7"/>
  <c r="BI260" i="7"/>
  <c r="BH260" i="7"/>
  <c r="BG260" i="7"/>
  <c r="BF260" i="7"/>
  <c r="T260" i="7"/>
  <c r="R260" i="7"/>
  <c r="P260" i="7"/>
  <c r="BI259" i="7"/>
  <c r="BH259" i="7"/>
  <c r="BG259" i="7"/>
  <c r="BF259" i="7"/>
  <c r="T259" i="7"/>
  <c r="R259" i="7"/>
  <c r="P259" i="7"/>
  <c r="BI258" i="7"/>
  <c r="BH258" i="7"/>
  <c r="BG258" i="7"/>
  <c r="BF258" i="7"/>
  <c r="T258" i="7"/>
  <c r="R258" i="7"/>
  <c r="P258" i="7"/>
  <c r="BI257" i="7"/>
  <c r="BH257" i="7"/>
  <c r="BG257" i="7"/>
  <c r="BF257" i="7"/>
  <c r="T257" i="7"/>
  <c r="R257" i="7"/>
  <c r="P257" i="7"/>
  <c r="BI256" i="7"/>
  <c r="BH256" i="7"/>
  <c r="BG256" i="7"/>
  <c r="BF256" i="7"/>
  <c r="T256" i="7"/>
  <c r="R256" i="7"/>
  <c r="P256" i="7"/>
  <c r="BI255" i="7"/>
  <c r="BH255" i="7"/>
  <c r="BG255" i="7"/>
  <c r="BF255" i="7"/>
  <c r="T255" i="7"/>
  <c r="R255" i="7"/>
  <c r="P255" i="7"/>
  <c r="BI254" i="7"/>
  <c r="BH254" i="7"/>
  <c r="BG254" i="7"/>
  <c r="BF254" i="7"/>
  <c r="T254" i="7"/>
  <c r="R254" i="7"/>
  <c r="P254" i="7"/>
  <c r="BI251" i="7"/>
  <c r="BH251" i="7"/>
  <c r="BG251" i="7"/>
  <c r="BF251" i="7"/>
  <c r="T251" i="7"/>
  <c r="R251" i="7"/>
  <c r="P251" i="7"/>
  <c r="BI250" i="7"/>
  <c r="BH250" i="7"/>
  <c r="BG250" i="7"/>
  <c r="BF250" i="7"/>
  <c r="T250" i="7"/>
  <c r="R250" i="7"/>
  <c r="P250" i="7"/>
  <c r="BI249" i="7"/>
  <c r="BH249" i="7"/>
  <c r="BG249" i="7"/>
  <c r="BF249" i="7"/>
  <c r="T249" i="7"/>
  <c r="R249" i="7"/>
  <c r="P249" i="7"/>
  <c r="BI248" i="7"/>
  <c r="BH248" i="7"/>
  <c r="BG248" i="7"/>
  <c r="BF248" i="7"/>
  <c r="T248" i="7"/>
  <c r="R248" i="7"/>
  <c r="P248" i="7"/>
  <c r="BI247" i="7"/>
  <c r="BH247" i="7"/>
  <c r="BG247" i="7"/>
  <c r="BF247" i="7"/>
  <c r="T247" i="7"/>
  <c r="R247" i="7"/>
  <c r="P247" i="7"/>
  <c r="BI246" i="7"/>
  <c r="BH246" i="7"/>
  <c r="BG246" i="7"/>
  <c r="BF246" i="7"/>
  <c r="T246" i="7"/>
  <c r="R246" i="7"/>
  <c r="P246" i="7"/>
  <c r="BI245" i="7"/>
  <c r="BH245" i="7"/>
  <c r="BG245" i="7"/>
  <c r="BF245" i="7"/>
  <c r="T245" i="7"/>
  <c r="R245" i="7"/>
  <c r="P245" i="7"/>
  <c r="BI244" i="7"/>
  <c r="BH244" i="7"/>
  <c r="BG244" i="7"/>
  <c r="BF244" i="7"/>
  <c r="T244" i="7"/>
  <c r="R244" i="7"/>
  <c r="P244" i="7"/>
  <c r="BI243" i="7"/>
  <c r="BH243" i="7"/>
  <c r="BG243" i="7"/>
  <c r="BF243" i="7"/>
  <c r="T243" i="7"/>
  <c r="R243" i="7"/>
  <c r="P243" i="7"/>
  <c r="BI242" i="7"/>
  <c r="BH242" i="7"/>
  <c r="BG242" i="7"/>
  <c r="BF242" i="7"/>
  <c r="T242" i="7"/>
  <c r="R242" i="7"/>
  <c r="P242" i="7"/>
  <c r="J102" i="7"/>
  <c r="BI239" i="7"/>
  <c r="BH239" i="7"/>
  <c r="BG239" i="7"/>
  <c r="BF239" i="7"/>
  <c r="T239" i="7"/>
  <c r="R239" i="7"/>
  <c r="P239" i="7"/>
  <c r="BI238" i="7"/>
  <c r="BH238" i="7"/>
  <c r="BG238" i="7"/>
  <c r="BF238" i="7"/>
  <c r="T238" i="7"/>
  <c r="R238" i="7"/>
  <c r="P238" i="7"/>
  <c r="BI237" i="7"/>
  <c r="BH237" i="7"/>
  <c r="BG237" i="7"/>
  <c r="BF237" i="7"/>
  <c r="T237" i="7"/>
  <c r="R237" i="7"/>
  <c r="P237" i="7"/>
  <c r="BI236" i="7"/>
  <c r="BH236" i="7"/>
  <c r="BG236" i="7"/>
  <c r="BF236" i="7"/>
  <c r="T236" i="7"/>
  <c r="R236" i="7"/>
  <c r="P236" i="7"/>
  <c r="BI235" i="7"/>
  <c r="BH235" i="7"/>
  <c r="BG235" i="7"/>
  <c r="BF235" i="7"/>
  <c r="T235" i="7"/>
  <c r="R235" i="7"/>
  <c r="P235" i="7"/>
  <c r="BI234" i="7"/>
  <c r="BH234" i="7"/>
  <c r="BG234" i="7"/>
  <c r="BF234" i="7"/>
  <c r="T234" i="7"/>
  <c r="R234" i="7"/>
  <c r="P234" i="7"/>
  <c r="BI233" i="7"/>
  <c r="BH233" i="7"/>
  <c r="BG233" i="7"/>
  <c r="BF233" i="7"/>
  <c r="T233" i="7"/>
  <c r="R233" i="7"/>
  <c r="P233" i="7"/>
  <c r="BI232" i="7"/>
  <c r="BH232" i="7"/>
  <c r="BG232" i="7"/>
  <c r="BF232" i="7"/>
  <c r="T232" i="7"/>
  <c r="R232" i="7"/>
  <c r="P232" i="7"/>
  <c r="BI231" i="7"/>
  <c r="BH231" i="7"/>
  <c r="BG231" i="7"/>
  <c r="BF231" i="7"/>
  <c r="T231" i="7"/>
  <c r="R231" i="7"/>
  <c r="P231" i="7"/>
  <c r="BI230" i="7"/>
  <c r="BH230" i="7"/>
  <c r="BG230" i="7"/>
  <c r="BF230" i="7"/>
  <c r="T230" i="7"/>
  <c r="R230" i="7"/>
  <c r="P230" i="7"/>
  <c r="BI229" i="7"/>
  <c r="BH229" i="7"/>
  <c r="BG229" i="7"/>
  <c r="BF229" i="7"/>
  <c r="T229" i="7"/>
  <c r="R229" i="7"/>
  <c r="P229" i="7"/>
  <c r="BI228" i="7"/>
  <c r="BH228" i="7"/>
  <c r="BG228" i="7"/>
  <c r="BF228" i="7"/>
  <c r="T228" i="7"/>
  <c r="R228" i="7"/>
  <c r="P228" i="7"/>
  <c r="BI227" i="7"/>
  <c r="BH227" i="7"/>
  <c r="BG227" i="7"/>
  <c r="BF227" i="7"/>
  <c r="T227" i="7"/>
  <c r="R227" i="7"/>
  <c r="P227" i="7"/>
  <c r="BI226" i="7"/>
  <c r="BH226" i="7"/>
  <c r="BG226" i="7"/>
  <c r="BF226" i="7"/>
  <c r="T226" i="7"/>
  <c r="R226" i="7"/>
  <c r="P226" i="7"/>
  <c r="BI225" i="7"/>
  <c r="BH225" i="7"/>
  <c r="BG225" i="7"/>
  <c r="BF225" i="7"/>
  <c r="T225" i="7"/>
  <c r="R225" i="7"/>
  <c r="P225" i="7"/>
  <c r="BI224" i="7"/>
  <c r="BH224" i="7"/>
  <c r="BG224" i="7"/>
  <c r="BF224" i="7"/>
  <c r="T224" i="7"/>
  <c r="R224" i="7"/>
  <c r="P224" i="7"/>
  <c r="BI223" i="7"/>
  <c r="BH223" i="7"/>
  <c r="BG223" i="7"/>
  <c r="BF223" i="7"/>
  <c r="T223" i="7"/>
  <c r="R223" i="7"/>
  <c r="P223" i="7"/>
  <c r="BI222" i="7"/>
  <c r="BH222" i="7"/>
  <c r="BG222" i="7"/>
  <c r="BF222" i="7"/>
  <c r="T222" i="7"/>
  <c r="R222" i="7"/>
  <c r="P222" i="7"/>
  <c r="BI221" i="7"/>
  <c r="BH221" i="7"/>
  <c r="BG221" i="7"/>
  <c r="BF221" i="7"/>
  <c r="T221" i="7"/>
  <c r="R221" i="7"/>
  <c r="P221" i="7"/>
  <c r="BI220" i="7"/>
  <c r="BH220" i="7"/>
  <c r="BG220" i="7"/>
  <c r="BF220" i="7"/>
  <c r="T220" i="7"/>
  <c r="R220" i="7"/>
  <c r="P220" i="7"/>
  <c r="BI219" i="7"/>
  <c r="BH219" i="7"/>
  <c r="BG219" i="7"/>
  <c r="BF219" i="7"/>
  <c r="T219" i="7"/>
  <c r="R219" i="7"/>
  <c r="P219" i="7"/>
  <c r="BI218" i="7"/>
  <c r="BH218" i="7"/>
  <c r="BG218" i="7"/>
  <c r="BF218" i="7"/>
  <c r="T218" i="7"/>
  <c r="R218" i="7"/>
  <c r="P218" i="7"/>
  <c r="BI217" i="7"/>
  <c r="BH217" i="7"/>
  <c r="BG217" i="7"/>
  <c r="BF217" i="7"/>
  <c r="T217" i="7"/>
  <c r="R217" i="7"/>
  <c r="P217" i="7"/>
  <c r="BI216" i="7"/>
  <c r="BH216" i="7"/>
  <c r="BG216" i="7"/>
  <c r="BF216" i="7"/>
  <c r="T216" i="7"/>
  <c r="R216" i="7"/>
  <c r="P216" i="7"/>
  <c r="BI215" i="7"/>
  <c r="BH215" i="7"/>
  <c r="BG215" i="7"/>
  <c r="BF215" i="7"/>
  <c r="T215" i="7"/>
  <c r="R215" i="7"/>
  <c r="P215" i="7"/>
  <c r="BI214" i="7"/>
  <c r="BH214" i="7"/>
  <c r="BG214" i="7"/>
  <c r="BF214" i="7"/>
  <c r="T214" i="7"/>
  <c r="R214" i="7"/>
  <c r="P214" i="7"/>
  <c r="J100" i="7"/>
  <c r="BI211" i="7"/>
  <c r="BH211" i="7"/>
  <c r="BG211" i="7"/>
  <c r="BF211" i="7"/>
  <c r="T211" i="7"/>
  <c r="R211" i="7"/>
  <c r="P211" i="7"/>
  <c r="BI210" i="7"/>
  <c r="BH210" i="7"/>
  <c r="BG210" i="7"/>
  <c r="BF210" i="7"/>
  <c r="T210" i="7"/>
  <c r="R210" i="7"/>
  <c r="P210" i="7"/>
  <c r="BI209" i="7"/>
  <c r="BH209" i="7"/>
  <c r="BG209" i="7"/>
  <c r="BF209" i="7"/>
  <c r="T209" i="7"/>
  <c r="R209" i="7"/>
  <c r="P209" i="7"/>
  <c r="BI208" i="7"/>
  <c r="BH208" i="7"/>
  <c r="BG208" i="7"/>
  <c r="BF208" i="7"/>
  <c r="T208" i="7"/>
  <c r="R208" i="7"/>
  <c r="P208" i="7"/>
  <c r="BI207" i="7"/>
  <c r="BH207" i="7"/>
  <c r="BG207" i="7"/>
  <c r="BF207" i="7"/>
  <c r="T207" i="7"/>
  <c r="R207" i="7"/>
  <c r="P207" i="7"/>
  <c r="BI206" i="7"/>
  <c r="BH206" i="7"/>
  <c r="BG206" i="7"/>
  <c r="BF206" i="7"/>
  <c r="T206" i="7"/>
  <c r="R206" i="7"/>
  <c r="P206" i="7"/>
  <c r="BI205" i="7"/>
  <c r="BH205" i="7"/>
  <c r="BG205" i="7"/>
  <c r="BF205" i="7"/>
  <c r="T205" i="7"/>
  <c r="R205" i="7"/>
  <c r="P205" i="7"/>
  <c r="BI204" i="7"/>
  <c r="BH204" i="7"/>
  <c r="BG204" i="7"/>
  <c r="BF204" i="7"/>
  <c r="T204" i="7"/>
  <c r="R204" i="7"/>
  <c r="P204" i="7"/>
  <c r="BI203" i="7"/>
  <c r="BH203" i="7"/>
  <c r="BG203" i="7"/>
  <c r="BF203" i="7"/>
  <c r="T203" i="7"/>
  <c r="R203" i="7"/>
  <c r="P203" i="7"/>
  <c r="BI202" i="7"/>
  <c r="BH202" i="7"/>
  <c r="BG202" i="7"/>
  <c r="BF202" i="7"/>
  <c r="T202" i="7"/>
  <c r="R202" i="7"/>
  <c r="P202" i="7"/>
  <c r="BI201" i="7"/>
  <c r="BH201" i="7"/>
  <c r="BG201" i="7"/>
  <c r="BF201" i="7"/>
  <c r="T201" i="7"/>
  <c r="R201" i="7"/>
  <c r="P201" i="7"/>
  <c r="BI200" i="7"/>
  <c r="BH200" i="7"/>
  <c r="BG200" i="7"/>
  <c r="BF200" i="7"/>
  <c r="T200" i="7"/>
  <c r="R200" i="7"/>
  <c r="P200" i="7"/>
  <c r="BI199" i="7"/>
  <c r="BH199" i="7"/>
  <c r="BG199" i="7"/>
  <c r="BF199" i="7"/>
  <c r="T199" i="7"/>
  <c r="R199" i="7"/>
  <c r="P199" i="7"/>
  <c r="BI198" i="7"/>
  <c r="BH198" i="7"/>
  <c r="BG198" i="7"/>
  <c r="BF198" i="7"/>
  <c r="T198" i="7"/>
  <c r="R198" i="7"/>
  <c r="P198" i="7"/>
  <c r="BI197" i="7"/>
  <c r="BH197" i="7"/>
  <c r="BG197" i="7"/>
  <c r="BF197" i="7"/>
  <c r="T197" i="7"/>
  <c r="R197" i="7"/>
  <c r="P197" i="7"/>
  <c r="BI196" i="7"/>
  <c r="BH196" i="7"/>
  <c r="BG196" i="7"/>
  <c r="BF196" i="7"/>
  <c r="T196" i="7"/>
  <c r="R196" i="7"/>
  <c r="P196" i="7"/>
  <c r="BI195" i="7"/>
  <c r="BH195" i="7"/>
  <c r="BG195" i="7"/>
  <c r="BF195" i="7"/>
  <c r="T195" i="7"/>
  <c r="R195" i="7"/>
  <c r="P195" i="7"/>
  <c r="BI194" i="7"/>
  <c r="BH194" i="7"/>
  <c r="BG194" i="7"/>
  <c r="BF194" i="7"/>
  <c r="T194" i="7"/>
  <c r="R194" i="7"/>
  <c r="P194" i="7"/>
  <c r="BI193" i="7"/>
  <c r="BH193" i="7"/>
  <c r="BG193" i="7"/>
  <c r="BF193" i="7"/>
  <c r="T193" i="7"/>
  <c r="R193" i="7"/>
  <c r="P193" i="7"/>
  <c r="BI192" i="7"/>
  <c r="BH192" i="7"/>
  <c r="BG192" i="7"/>
  <c r="BF192" i="7"/>
  <c r="T192" i="7"/>
  <c r="R192" i="7"/>
  <c r="P192" i="7"/>
  <c r="BI191" i="7"/>
  <c r="BH191" i="7"/>
  <c r="BG191" i="7"/>
  <c r="BF191" i="7"/>
  <c r="T191" i="7"/>
  <c r="R191" i="7"/>
  <c r="P191" i="7"/>
  <c r="BI190" i="7"/>
  <c r="BH190" i="7"/>
  <c r="BG190" i="7"/>
  <c r="BF190" i="7"/>
  <c r="T190" i="7"/>
  <c r="R190" i="7"/>
  <c r="P190" i="7"/>
  <c r="BI189" i="7"/>
  <c r="BH189" i="7"/>
  <c r="BG189" i="7"/>
  <c r="BF189" i="7"/>
  <c r="T189" i="7"/>
  <c r="R189" i="7"/>
  <c r="P189" i="7"/>
  <c r="BI188" i="7"/>
  <c r="BH188" i="7"/>
  <c r="BG188" i="7"/>
  <c r="BF188" i="7"/>
  <c r="T188" i="7"/>
  <c r="R188" i="7"/>
  <c r="P188" i="7"/>
  <c r="BI187" i="7"/>
  <c r="BH187" i="7"/>
  <c r="BG187" i="7"/>
  <c r="BF187" i="7"/>
  <c r="T187" i="7"/>
  <c r="R187" i="7"/>
  <c r="P187" i="7"/>
  <c r="BI186" i="7"/>
  <c r="BH186" i="7"/>
  <c r="BG186" i="7"/>
  <c r="BF186" i="7"/>
  <c r="T186" i="7"/>
  <c r="R186" i="7"/>
  <c r="P186" i="7"/>
  <c r="BI185" i="7"/>
  <c r="BH185" i="7"/>
  <c r="BG185" i="7"/>
  <c r="BF185" i="7"/>
  <c r="T185" i="7"/>
  <c r="R185" i="7"/>
  <c r="P185" i="7"/>
  <c r="BI184" i="7"/>
  <c r="BH184" i="7"/>
  <c r="BG184" i="7"/>
  <c r="BF184" i="7"/>
  <c r="T184" i="7"/>
  <c r="R184" i="7"/>
  <c r="P184" i="7"/>
  <c r="BI183" i="7"/>
  <c r="BH183" i="7"/>
  <c r="BG183" i="7"/>
  <c r="BF183" i="7"/>
  <c r="T183" i="7"/>
  <c r="R183" i="7"/>
  <c r="P183" i="7"/>
  <c r="BI182" i="7"/>
  <c r="BH182" i="7"/>
  <c r="BG182" i="7"/>
  <c r="BF182" i="7"/>
  <c r="T182" i="7"/>
  <c r="R182" i="7"/>
  <c r="P182" i="7"/>
  <c r="BI181" i="7"/>
  <c r="BH181" i="7"/>
  <c r="BG181" i="7"/>
  <c r="BF181" i="7"/>
  <c r="T181" i="7"/>
  <c r="R181" i="7"/>
  <c r="P181" i="7"/>
  <c r="BI180" i="7"/>
  <c r="BH180" i="7"/>
  <c r="BG180" i="7"/>
  <c r="BF180" i="7"/>
  <c r="T180" i="7"/>
  <c r="R180" i="7"/>
  <c r="P180" i="7"/>
  <c r="BI179" i="7"/>
  <c r="BH179" i="7"/>
  <c r="BG179" i="7"/>
  <c r="BF179" i="7"/>
  <c r="T179" i="7"/>
  <c r="R179" i="7"/>
  <c r="P179" i="7"/>
  <c r="BI178" i="7"/>
  <c r="BH178" i="7"/>
  <c r="BG178" i="7"/>
  <c r="BF178" i="7"/>
  <c r="T178" i="7"/>
  <c r="R178" i="7"/>
  <c r="P178" i="7"/>
  <c r="J98" i="7"/>
  <c r="BI175" i="7"/>
  <c r="BH175" i="7"/>
  <c r="BG175" i="7"/>
  <c r="BF175" i="7"/>
  <c r="T175" i="7"/>
  <c r="R175" i="7"/>
  <c r="P175" i="7"/>
  <c r="BI174" i="7"/>
  <c r="BH174" i="7"/>
  <c r="BG174" i="7"/>
  <c r="BF174" i="7"/>
  <c r="T174" i="7"/>
  <c r="R174" i="7"/>
  <c r="P174" i="7"/>
  <c r="BI173" i="7"/>
  <c r="BH173" i="7"/>
  <c r="BG173" i="7"/>
  <c r="BF173" i="7"/>
  <c r="T173" i="7"/>
  <c r="R173" i="7"/>
  <c r="P173" i="7"/>
  <c r="BI172" i="7"/>
  <c r="BH172" i="7"/>
  <c r="BG172" i="7"/>
  <c r="BF172" i="7"/>
  <c r="T172" i="7"/>
  <c r="R172" i="7"/>
  <c r="P172" i="7"/>
  <c r="BI171" i="7"/>
  <c r="BH171" i="7"/>
  <c r="BG171" i="7"/>
  <c r="BF171" i="7"/>
  <c r="T171" i="7"/>
  <c r="R171" i="7"/>
  <c r="P171" i="7"/>
  <c r="BI170" i="7"/>
  <c r="BH170" i="7"/>
  <c r="BG170" i="7"/>
  <c r="BF170" i="7"/>
  <c r="T170" i="7"/>
  <c r="R170" i="7"/>
  <c r="P170" i="7"/>
  <c r="BI169" i="7"/>
  <c r="BH169" i="7"/>
  <c r="BG169" i="7"/>
  <c r="BF169" i="7"/>
  <c r="T169" i="7"/>
  <c r="R169" i="7"/>
  <c r="P169" i="7"/>
  <c r="BI168" i="7"/>
  <c r="BH168" i="7"/>
  <c r="BG168" i="7"/>
  <c r="BF168" i="7"/>
  <c r="T168" i="7"/>
  <c r="R168" i="7"/>
  <c r="P168" i="7"/>
  <c r="BI167" i="7"/>
  <c r="BH167" i="7"/>
  <c r="BG167" i="7"/>
  <c r="BF167" i="7"/>
  <c r="T167" i="7"/>
  <c r="R167" i="7"/>
  <c r="P167" i="7"/>
  <c r="BI166" i="7"/>
  <c r="BH166" i="7"/>
  <c r="BG166" i="7"/>
  <c r="BF166" i="7"/>
  <c r="T166" i="7"/>
  <c r="R166" i="7"/>
  <c r="P166" i="7"/>
  <c r="BI165" i="7"/>
  <c r="BH165" i="7"/>
  <c r="BG165" i="7"/>
  <c r="BF165" i="7"/>
  <c r="T165" i="7"/>
  <c r="R165" i="7"/>
  <c r="P165" i="7"/>
  <c r="BI164" i="7"/>
  <c r="BH164" i="7"/>
  <c r="BG164" i="7"/>
  <c r="BF164" i="7"/>
  <c r="T164" i="7"/>
  <c r="R164" i="7"/>
  <c r="P164" i="7"/>
  <c r="BI163" i="7"/>
  <c r="BH163" i="7"/>
  <c r="BG163" i="7"/>
  <c r="BF163" i="7"/>
  <c r="T163" i="7"/>
  <c r="R163" i="7"/>
  <c r="P163" i="7"/>
  <c r="BI162" i="7"/>
  <c r="BH162" i="7"/>
  <c r="BG162" i="7"/>
  <c r="BF162" i="7"/>
  <c r="T162" i="7"/>
  <c r="R162" i="7"/>
  <c r="P162" i="7"/>
  <c r="BI161" i="7"/>
  <c r="BH161" i="7"/>
  <c r="BG161" i="7"/>
  <c r="BF161" i="7"/>
  <c r="T161" i="7"/>
  <c r="R161" i="7"/>
  <c r="P161" i="7"/>
  <c r="BI160" i="7"/>
  <c r="BH160" i="7"/>
  <c r="BG160" i="7"/>
  <c r="BF160" i="7"/>
  <c r="T160" i="7"/>
  <c r="R160" i="7"/>
  <c r="P160" i="7"/>
  <c r="BI159" i="7"/>
  <c r="BH159" i="7"/>
  <c r="BG159" i="7"/>
  <c r="BF159" i="7"/>
  <c r="T159" i="7"/>
  <c r="R159" i="7"/>
  <c r="P159" i="7"/>
  <c r="BI158" i="7"/>
  <c r="BH158" i="7"/>
  <c r="BG158" i="7"/>
  <c r="BF158" i="7"/>
  <c r="T158" i="7"/>
  <c r="R158" i="7"/>
  <c r="P158" i="7"/>
  <c r="BI157" i="7"/>
  <c r="BH157" i="7"/>
  <c r="BG157" i="7"/>
  <c r="BF157" i="7"/>
  <c r="T157" i="7"/>
  <c r="R157" i="7"/>
  <c r="P157" i="7"/>
  <c r="BI156" i="7"/>
  <c r="BH156" i="7"/>
  <c r="BG156" i="7"/>
  <c r="BF156" i="7"/>
  <c r="T156" i="7"/>
  <c r="R156" i="7"/>
  <c r="P156" i="7"/>
  <c r="BI155" i="7"/>
  <c r="BH155" i="7"/>
  <c r="BG155" i="7"/>
  <c r="BF155" i="7"/>
  <c r="T155" i="7"/>
  <c r="R155" i="7"/>
  <c r="P155" i="7"/>
  <c r="BI154" i="7"/>
  <c r="BH154" i="7"/>
  <c r="BG154" i="7"/>
  <c r="BF154" i="7"/>
  <c r="T154" i="7"/>
  <c r="R154" i="7"/>
  <c r="P154" i="7"/>
  <c r="BI153" i="7"/>
  <c r="BH153" i="7"/>
  <c r="BG153" i="7"/>
  <c r="BF153" i="7"/>
  <c r="T153" i="7"/>
  <c r="R153" i="7"/>
  <c r="P153" i="7"/>
  <c r="BI152" i="7"/>
  <c r="BH152" i="7"/>
  <c r="BG152" i="7"/>
  <c r="BF152" i="7"/>
  <c r="T152" i="7"/>
  <c r="R152" i="7"/>
  <c r="P152" i="7"/>
  <c r="BI151" i="7"/>
  <c r="BH151" i="7"/>
  <c r="BG151" i="7"/>
  <c r="BF151" i="7"/>
  <c r="T151" i="7"/>
  <c r="R151" i="7"/>
  <c r="P151" i="7"/>
  <c r="BI150" i="7"/>
  <c r="BH150" i="7"/>
  <c r="BG150" i="7"/>
  <c r="BF150" i="7"/>
  <c r="T150" i="7"/>
  <c r="R150" i="7"/>
  <c r="P150" i="7"/>
  <c r="BI149" i="7"/>
  <c r="BH149" i="7"/>
  <c r="BG149" i="7"/>
  <c r="BF149" i="7"/>
  <c r="T149" i="7"/>
  <c r="R149" i="7"/>
  <c r="P149" i="7"/>
  <c r="BI148" i="7"/>
  <c r="BH148" i="7"/>
  <c r="BG148" i="7"/>
  <c r="BF148" i="7"/>
  <c r="T148" i="7"/>
  <c r="R148" i="7"/>
  <c r="P148" i="7"/>
  <c r="BI147" i="7"/>
  <c r="BH147" i="7"/>
  <c r="BG147" i="7"/>
  <c r="BF147" i="7"/>
  <c r="T147" i="7"/>
  <c r="R147" i="7"/>
  <c r="P147" i="7"/>
  <c r="BI146" i="7"/>
  <c r="BH146" i="7"/>
  <c r="BG146" i="7"/>
  <c r="BF146" i="7"/>
  <c r="T146" i="7"/>
  <c r="R146" i="7"/>
  <c r="P146" i="7"/>
  <c r="BI145" i="7"/>
  <c r="BH145" i="7"/>
  <c r="BG145" i="7"/>
  <c r="BF145" i="7"/>
  <c r="T145" i="7"/>
  <c r="R145" i="7"/>
  <c r="P145" i="7"/>
  <c r="BI144" i="7"/>
  <c r="BH144" i="7"/>
  <c r="BG144" i="7"/>
  <c r="BF144" i="7"/>
  <c r="T144" i="7"/>
  <c r="R144" i="7"/>
  <c r="P144" i="7"/>
  <c r="BI143" i="7"/>
  <c r="BH143" i="7"/>
  <c r="BG143" i="7"/>
  <c r="BF143" i="7"/>
  <c r="T143" i="7"/>
  <c r="R143" i="7"/>
  <c r="P143" i="7"/>
  <c r="BI142" i="7"/>
  <c r="BH142" i="7"/>
  <c r="BG142" i="7"/>
  <c r="BF142" i="7"/>
  <c r="T142" i="7"/>
  <c r="R142" i="7"/>
  <c r="P142" i="7"/>
  <c r="BI141" i="7"/>
  <c r="BH141" i="7"/>
  <c r="BG141" i="7"/>
  <c r="BF141" i="7"/>
  <c r="T141" i="7"/>
  <c r="R141" i="7"/>
  <c r="P141" i="7"/>
  <c r="BI140" i="7"/>
  <c r="BH140" i="7"/>
  <c r="BG140" i="7"/>
  <c r="BF140" i="7"/>
  <c r="T140" i="7"/>
  <c r="R140" i="7"/>
  <c r="P140" i="7"/>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J127" i="7"/>
  <c r="J126" i="7"/>
  <c r="F126" i="7"/>
  <c r="F124" i="7"/>
  <c r="E122" i="7"/>
  <c r="J92" i="7"/>
  <c r="J91" i="7"/>
  <c r="F91" i="7"/>
  <c r="F89" i="7"/>
  <c r="E87" i="7"/>
  <c r="J18" i="7"/>
  <c r="E18" i="7"/>
  <c r="F127" i="7"/>
  <c r="J17" i="7"/>
  <c r="J12" i="7"/>
  <c r="J124" i="7"/>
  <c r="E7" i="7"/>
  <c r="E120" i="7"/>
  <c r="J502" i="6"/>
  <c r="J492" i="6"/>
  <c r="J480" i="6"/>
  <c r="J119" i="6" s="1"/>
  <c r="J460" i="6"/>
  <c r="J432" i="6"/>
  <c r="J388" i="6"/>
  <c r="J387" i="6"/>
  <c r="J377" i="6"/>
  <c r="J338" i="6"/>
  <c r="J335" i="6"/>
  <c r="J316" i="6"/>
  <c r="J104" i="6" s="1"/>
  <c r="J246" i="6"/>
  <c r="J192" i="6"/>
  <c r="J155" i="6"/>
  <c r="J37" i="6"/>
  <c r="J36" i="6"/>
  <c r="AY99" i="1"/>
  <c r="J35" i="6"/>
  <c r="AX99" i="1"/>
  <c r="J123" i="6"/>
  <c r="BI501" i="6"/>
  <c r="BH501" i="6"/>
  <c r="BG501" i="6"/>
  <c r="BF501" i="6"/>
  <c r="T501" i="6"/>
  <c r="R501" i="6"/>
  <c r="P501" i="6"/>
  <c r="BI500" i="6"/>
  <c r="BH500" i="6"/>
  <c r="BG500" i="6"/>
  <c r="BF500" i="6"/>
  <c r="T500" i="6"/>
  <c r="R500" i="6"/>
  <c r="P500" i="6"/>
  <c r="BI499" i="6"/>
  <c r="BH499" i="6"/>
  <c r="BG499" i="6"/>
  <c r="BF499" i="6"/>
  <c r="T499" i="6"/>
  <c r="R499" i="6"/>
  <c r="P499" i="6"/>
  <c r="BI498" i="6"/>
  <c r="BH498" i="6"/>
  <c r="BG498" i="6"/>
  <c r="BF498" i="6"/>
  <c r="T498" i="6"/>
  <c r="R498" i="6"/>
  <c r="P498" i="6"/>
  <c r="BI497" i="6"/>
  <c r="BH497" i="6"/>
  <c r="BG497" i="6"/>
  <c r="BF497" i="6"/>
  <c r="T497" i="6"/>
  <c r="R497" i="6"/>
  <c r="P497" i="6"/>
  <c r="BI496" i="6"/>
  <c r="BH496" i="6"/>
  <c r="BG496" i="6"/>
  <c r="BF496" i="6"/>
  <c r="T496" i="6"/>
  <c r="R496" i="6"/>
  <c r="P496" i="6"/>
  <c r="BI495" i="6"/>
  <c r="BH495" i="6"/>
  <c r="BG495" i="6"/>
  <c r="BF495" i="6"/>
  <c r="T495" i="6"/>
  <c r="R495" i="6"/>
  <c r="P495" i="6"/>
  <c r="BI494" i="6"/>
  <c r="BH494" i="6"/>
  <c r="BG494" i="6"/>
  <c r="BF494" i="6"/>
  <c r="T494" i="6"/>
  <c r="R494" i="6"/>
  <c r="P494" i="6"/>
  <c r="J121" i="6"/>
  <c r="BI491" i="6"/>
  <c r="BH491" i="6"/>
  <c r="BG491" i="6"/>
  <c r="BF491" i="6"/>
  <c r="T491" i="6"/>
  <c r="R491" i="6"/>
  <c r="P491" i="6"/>
  <c r="BI490" i="6"/>
  <c r="BH490" i="6"/>
  <c r="BG490" i="6"/>
  <c r="BF490" i="6"/>
  <c r="T490" i="6"/>
  <c r="R490" i="6"/>
  <c r="P490" i="6"/>
  <c r="BI489" i="6"/>
  <c r="BH489" i="6"/>
  <c r="BG489" i="6"/>
  <c r="BF489" i="6"/>
  <c r="T489" i="6"/>
  <c r="R489" i="6"/>
  <c r="P489" i="6"/>
  <c r="BI488" i="6"/>
  <c r="BH488" i="6"/>
  <c r="BG488" i="6"/>
  <c r="BF488" i="6"/>
  <c r="T488" i="6"/>
  <c r="R488" i="6"/>
  <c r="P488" i="6"/>
  <c r="BI487" i="6"/>
  <c r="BH487" i="6"/>
  <c r="BG487" i="6"/>
  <c r="BF487" i="6"/>
  <c r="T487" i="6"/>
  <c r="R487" i="6"/>
  <c r="P487" i="6"/>
  <c r="BI486" i="6"/>
  <c r="BH486" i="6"/>
  <c r="BG486" i="6"/>
  <c r="BF486" i="6"/>
  <c r="T486" i="6"/>
  <c r="R486" i="6"/>
  <c r="P486" i="6"/>
  <c r="BI485" i="6"/>
  <c r="BH485" i="6"/>
  <c r="BG485" i="6"/>
  <c r="BF485" i="6"/>
  <c r="T485" i="6"/>
  <c r="R485" i="6"/>
  <c r="P485" i="6"/>
  <c r="BI484" i="6"/>
  <c r="BH484" i="6"/>
  <c r="BG484" i="6"/>
  <c r="BF484" i="6"/>
  <c r="T484" i="6"/>
  <c r="R484" i="6"/>
  <c r="P484" i="6"/>
  <c r="BI483" i="6"/>
  <c r="BH483" i="6"/>
  <c r="BG483" i="6"/>
  <c r="BF483" i="6"/>
  <c r="T483" i="6"/>
  <c r="R483" i="6"/>
  <c r="P483" i="6"/>
  <c r="BI482" i="6"/>
  <c r="BH482" i="6"/>
  <c r="BG482" i="6"/>
  <c r="BF482" i="6"/>
  <c r="T482" i="6"/>
  <c r="R482" i="6"/>
  <c r="P482" i="6"/>
  <c r="BI479" i="6"/>
  <c r="BH479" i="6"/>
  <c r="BG479" i="6"/>
  <c r="BF479" i="6"/>
  <c r="T479" i="6"/>
  <c r="R479" i="6"/>
  <c r="P479" i="6"/>
  <c r="BI478" i="6"/>
  <c r="BH478" i="6"/>
  <c r="BG478" i="6"/>
  <c r="BF478" i="6"/>
  <c r="T478" i="6"/>
  <c r="R478" i="6"/>
  <c r="P478" i="6"/>
  <c r="BI477" i="6"/>
  <c r="BH477" i="6"/>
  <c r="BG477" i="6"/>
  <c r="BF477" i="6"/>
  <c r="T477" i="6"/>
  <c r="R477" i="6"/>
  <c r="P477" i="6"/>
  <c r="BI476" i="6"/>
  <c r="BH476" i="6"/>
  <c r="BG476" i="6"/>
  <c r="BF476" i="6"/>
  <c r="T476" i="6"/>
  <c r="R476" i="6"/>
  <c r="P476" i="6"/>
  <c r="BI475" i="6"/>
  <c r="BH475" i="6"/>
  <c r="BG475" i="6"/>
  <c r="BF475" i="6"/>
  <c r="T475" i="6"/>
  <c r="R475" i="6"/>
  <c r="P475" i="6"/>
  <c r="BI474" i="6"/>
  <c r="BH474" i="6"/>
  <c r="BG474" i="6"/>
  <c r="BF474" i="6"/>
  <c r="T474" i="6"/>
  <c r="R474" i="6"/>
  <c r="P474" i="6"/>
  <c r="BI473" i="6"/>
  <c r="BH473" i="6"/>
  <c r="BG473" i="6"/>
  <c r="BF473" i="6"/>
  <c r="T473" i="6"/>
  <c r="R473" i="6"/>
  <c r="P473" i="6"/>
  <c r="BI472" i="6"/>
  <c r="BH472" i="6"/>
  <c r="BG472" i="6"/>
  <c r="BF472" i="6"/>
  <c r="T472" i="6"/>
  <c r="R472" i="6"/>
  <c r="P472" i="6"/>
  <c r="BI471" i="6"/>
  <c r="BH471" i="6"/>
  <c r="BG471" i="6"/>
  <c r="BF471" i="6"/>
  <c r="T471" i="6"/>
  <c r="R471" i="6"/>
  <c r="P471" i="6"/>
  <c r="BI470" i="6"/>
  <c r="BH470" i="6"/>
  <c r="BG470" i="6"/>
  <c r="BF470" i="6"/>
  <c r="T470" i="6"/>
  <c r="R470" i="6"/>
  <c r="P470" i="6"/>
  <c r="BI469" i="6"/>
  <c r="BH469" i="6"/>
  <c r="BG469" i="6"/>
  <c r="BF469" i="6"/>
  <c r="T469" i="6"/>
  <c r="R469" i="6"/>
  <c r="P469" i="6"/>
  <c r="BI468" i="6"/>
  <c r="BH468" i="6"/>
  <c r="BG468" i="6"/>
  <c r="BF468" i="6"/>
  <c r="T468" i="6"/>
  <c r="R468" i="6"/>
  <c r="P468" i="6"/>
  <c r="BI467" i="6"/>
  <c r="BH467" i="6"/>
  <c r="BG467" i="6"/>
  <c r="BF467" i="6"/>
  <c r="T467" i="6"/>
  <c r="R467" i="6"/>
  <c r="P467" i="6"/>
  <c r="BI466" i="6"/>
  <c r="BH466" i="6"/>
  <c r="BG466" i="6"/>
  <c r="BF466" i="6"/>
  <c r="T466" i="6"/>
  <c r="R466" i="6"/>
  <c r="P466" i="6"/>
  <c r="BI465" i="6"/>
  <c r="BH465" i="6"/>
  <c r="BG465" i="6"/>
  <c r="BF465" i="6"/>
  <c r="T465" i="6"/>
  <c r="R465" i="6"/>
  <c r="P465" i="6"/>
  <c r="BI464" i="6"/>
  <c r="BH464" i="6"/>
  <c r="BG464" i="6"/>
  <c r="BF464" i="6"/>
  <c r="T464" i="6"/>
  <c r="R464" i="6"/>
  <c r="P464" i="6"/>
  <c r="BI463" i="6"/>
  <c r="BH463" i="6"/>
  <c r="BG463" i="6"/>
  <c r="BF463" i="6"/>
  <c r="T463" i="6"/>
  <c r="R463" i="6"/>
  <c r="P463" i="6"/>
  <c r="BI462" i="6"/>
  <c r="BH462" i="6"/>
  <c r="BG462" i="6"/>
  <c r="BF462" i="6"/>
  <c r="T462" i="6"/>
  <c r="R462" i="6"/>
  <c r="P462" i="6"/>
  <c r="J117" i="6"/>
  <c r="BI459" i="6"/>
  <c r="BH459" i="6"/>
  <c r="BG459" i="6"/>
  <c r="BF459" i="6"/>
  <c r="T459" i="6"/>
  <c r="R459" i="6"/>
  <c r="P459" i="6"/>
  <c r="BI458" i="6"/>
  <c r="BH458" i="6"/>
  <c r="BG458" i="6"/>
  <c r="BF458" i="6"/>
  <c r="T458" i="6"/>
  <c r="R458" i="6"/>
  <c r="P458" i="6"/>
  <c r="BI457" i="6"/>
  <c r="BH457" i="6"/>
  <c r="BG457" i="6"/>
  <c r="BF457" i="6"/>
  <c r="T457" i="6"/>
  <c r="R457" i="6"/>
  <c r="P457" i="6"/>
  <c r="BI456" i="6"/>
  <c r="BH456" i="6"/>
  <c r="BG456" i="6"/>
  <c r="BF456" i="6"/>
  <c r="T456" i="6"/>
  <c r="R456" i="6"/>
  <c r="P456" i="6"/>
  <c r="BI455" i="6"/>
  <c r="BH455" i="6"/>
  <c r="BG455" i="6"/>
  <c r="BF455" i="6"/>
  <c r="T455" i="6"/>
  <c r="R455" i="6"/>
  <c r="P455" i="6"/>
  <c r="BI454" i="6"/>
  <c r="BH454" i="6"/>
  <c r="BG454" i="6"/>
  <c r="BF454" i="6"/>
  <c r="T454" i="6"/>
  <c r="R454" i="6"/>
  <c r="P454" i="6"/>
  <c r="BI453" i="6"/>
  <c r="BH453" i="6"/>
  <c r="BG453" i="6"/>
  <c r="BF453" i="6"/>
  <c r="T453" i="6"/>
  <c r="R453" i="6"/>
  <c r="P453" i="6"/>
  <c r="BI452" i="6"/>
  <c r="BH452" i="6"/>
  <c r="BG452" i="6"/>
  <c r="BF452" i="6"/>
  <c r="T452" i="6"/>
  <c r="R452" i="6"/>
  <c r="P452" i="6"/>
  <c r="BI451" i="6"/>
  <c r="BH451" i="6"/>
  <c r="BG451" i="6"/>
  <c r="BF451" i="6"/>
  <c r="T451" i="6"/>
  <c r="R451" i="6"/>
  <c r="P451" i="6"/>
  <c r="BI450" i="6"/>
  <c r="BH450" i="6"/>
  <c r="BG450" i="6"/>
  <c r="BF450" i="6"/>
  <c r="T450" i="6"/>
  <c r="R450" i="6"/>
  <c r="P450" i="6"/>
  <c r="BI449" i="6"/>
  <c r="BH449" i="6"/>
  <c r="BG449" i="6"/>
  <c r="BF449" i="6"/>
  <c r="T449" i="6"/>
  <c r="R449" i="6"/>
  <c r="P449" i="6"/>
  <c r="BI448" i="6"/>
  <c r="BH448" i="6"/>
  <c r="BG448" i="6"/>
  <c r="BF448" i="6"/>
  <c r="T448" i="6"/>
  <c r="R448" i="6"/>
  <c r="P448" i="6"/>
  <c r="BI447" i="6"/>
  <c r="BH447" i="6"/>
  <c r="BG447" i="6"/>
  <c r="BF447" i="6"/>
  <c r="T447" i="6"/>
  <c r="R447" i="6"/>
  <c r="P447" i="6"/>
  <c r="BI446" i="6"/>
  <c r="BH446" i="6"/>
  <c r="BG446" i="6"/>
  <c r="BF446" i="6"/>
  <c r="T446" i="6"/>
  <c r="R446" i="6"/>
  <c r="P446" i="6"/>
  <c r="BI445" i="6"/>
  <c r="BH445" i="6"/>
  <c r="BG445" i="6"/>
  <c r="BF445" i="6"/>
  <c r="T445" i="6"/>
  <c r="R445" i="6"/>
  <c r="P445" i="6"/>
  <c r="BI444" i="6"/>
  <c r="BH444" i="6"/>
  <c r="BG444" i="6"/>
  <c r="BF444" i="6"/>
  <c r="T444" i="6"/>
  <c r="R444" i="6"/>
  <c r="P444" i="6"/>
  <c r="BI443" i="6"/>
  <c r="BH443" i="6"/>
  <c r="BG443" i="6"/>
  <c r="BF443" i="6"/>
  <c r="T443" i="6"/>
  <c r="R443" i="6"/>
  <c r="P443" i="6"/>
  <c r="BI442" i="6"/>
  <c r="BH442" i="6"/>
  <c r="BG442" i="6"/>
  <c r="BF442" i="6"/>
  <c r="T442" i="6"/>
  <c r="R442" i="6"/>
  <c r="P442" i="6"/>
  <c r="BI441" i="6"/>
  <c r="BH441" i="6"/>
  <c r="BG441" i="6"/>
  <c r="BF441" i="6"/>
  <c r="T441" i="6"/>
  <c r="R441" i="6"/>
  <c r="P441" i="6"/>
  <c r="BI440" i="6"/>
  <c r="BH440" i="6"/>
  <c r="BG440" i="6"/>
  <c r="BF440" i="6"/>
  <c r="T440" i="6"/>
  <c r="R440" i="6"/>
  <c r="P440" i="6"/>
  <c r="BI439" i="6"/>
  <c r="BH439" i="6"/>
  <c r="BG439" i="6"/>
  <c r="BF439" i="6"/>
  <c r="T439" i="6"/>
  <c r="R439" i="6"/>
  <c r="P439" i="6"/>
  <c r="BI438" i="6"/>
  <c r="BH438" i="6"/>
  <c r="BG438" i="6"/>
  <c r="BF438" i="6"/>
  <c r="T438" i="6"/>
  <c r="R438" i="6"/>
  <c r="P438" i="6"/>
  <c r="BI437" i="6"/>
  <c r="BH437" i="6"/>
  <c r="BG437" i="6"/>
  <c r="BF437" i="6"/>
  <c r="T437" i="6"/>
  <c r="R437" i="6"/>
  <c r="P437" i="6"/>
  <c r="BI436" i="6"/>
  <c r="BH436" i="6"/>
  <c r="BG436" i="6"/>
  <c r="BF436" i="6"/>
  <c r="T436" i="6"/>
  <c r="R436" i="6"/>
  <c r="P436" i="6"/>
  <c r="BI435" i="6"/>
  <c r="BH435" i="6"/>
  <c r="BG435" i="6"/>
  <c r="BF435" i="6"/>
  <c r="T435" i="6"/>
  <c r="R435" i="6"/>
  <c r="P435" i="6"/>
  <c r="BI434" i="6"/>
  <c r="BH434" i="6"/>
  <c r="BG434" i="6"/>
  <c r="BF434" i="6"/>
  <c r="T434" i="6"/>
  <c r="R434" i="6"/>
  <c r="P434" i="6"/>
  <c r="J115" i="6"/>
  <c r="BI431" i="6"/>
  <c r="BH431" i="6"/>
  <c r="BG431" i="6"/>
  <c r="BF431" i="6"/>
  <c r="T431" i="6"/>
  <c r="R431" i="6"/>
  <c r="P431" i="6"/>
  <c r="BI430" i="6"/>
  <c r="BH430" i="6"/>
  <c r="BG430" i="6"/>
  <c r="BF430" i="6"/>
  <c r="T430" i="6"/>
  <c r="R430" i="6"/>
  <c r="P430" i="6"/>
  <c r="BI429" i="6"/>
  <c r="BH429" i="6"/>
  <c r="BG429" i="6"/>
  <c r="BF429" i="6"/>
  <c r="T429" i="6"/>
  <c r="R429" i="6"/>
  <c r="P429" i="6"/>
  <c r="BI428" i="6"/>
  <c r="BH428" i="6"/>
  <c r="BG428" i="6"/>
  <c r="BF428" i="6"/>
  <c r="T428" i="6"/>
  <c r="R428" i="6"/>
  <c r="P428" i="6"/>
  <c r="BI427" i="6"/>
  <c r="BH427" i="6"/>
  <c r="BG427" i="6"/>
  <c r="BF427" i="6"/>
  <c r="T427" i="6"/>
  <c r="R427" i="6"/>
  <c r="P427" i="6"/>
  <c r="BI426" i="6"/>
  <c r="BH426" i="6"/>
  <c r="BG426" i="6"/>
  <c r="BF426" i="6"/>
  <c r="T426" i="6"/>
  <c r="R426" i="6"/>
  <c r="P426" i="6"/>
  <c r="BI425" i="6"/>
  <c r="BH425" i="6"/>
  <c r="BG425" i="6"/>
  <c r="BF425" i="6"/>
  <c r="T425" i="6"/>
  <c r="R425" i="6"/>
  <c r="P425" i="6"/>
  <c r="BI424" i="6"/>
  <c r="BH424" i="6"/>
  <c r="BG424" i="6"/>
  <c r="BF424" i="6"/>
  <c r="T424" i="6"/>
  <c r="R424" i="6"/>
  <c r="P424" i="6"/>
  <c r="BI423" i="6"/>
  <c r="BH423" i="6"/>
  <c r="BG423" i="6"/>
  <c r="BF423" i="6"/>
  <c r="T423" i="6"/>
  <c r="R423" i="6"/>
  <c r="P423" i="6"/>
  <c r="BI422" i="6"/>
  <c r="BH422" i="6"/>
  <c r="BG422" i="6"/>
  <c r="BF422" i="6"/>
  <c r="T422" i="6"/>
  <c r="R422" i="6"/>
  <c r="P422" i="6"/>
  <c r="BI421" i="6"/>
  <c r="BH421" i="6"/>
  <c r="BG421" i="6"/>
  <c r="BF421" i="6"/>
  <c r="T421" i="6"/>
  <c r="R421" i="6"/>
  <c r="P421" i="6"/>
  <c r="BI420" i="6"/>
  <c r="BH420" i="6"/>
  <c r="BG420" i="6"/>
  <c r="BF420" i="6"/>
  <c r="T420" i="6"/>
  <c r="R420" i="6"/>
  <c r="P420" i="6"/>
  <c r="BI419" i="6"/>
  <c r="BH419" i="6"/>
  <c r="BG419" i="6"/>
  <c r="BF419" i="6"/>
  <c r="T419" i="6"/>
  <c r="R419" i="6"/>
  <c r="P419" i="6"/>
  <c r="BI418" i="6"/>
  <c r="BH418" i="6"/>
  <c r="BG418" i="6"/>
  <c r="BF418" i="6"/>
  <c r="T418" i="6"/>
  <c r="R418" i="6"/>
  <c r="P418" i="6"/>
  <c r="BI417" i="6"/>
  <c r="BH417" i="6"/>
  <c r="BG417" i="6"/>
  <c r="BF417" i="6"/>
  <c r="T417" i="6"/>
  <c r="R417" i="6"/>
  <c r="P417" i="6"/>
  <c r="BI416" i="6"/>
  <c r="BH416" i="6"/>
  <c r="BG416" i="6"/>
  <c r="BF416" i="6"/>
  <c r="T416" i="6"/>
  <c r="R416" i="6"/>
  <c r="P416" i="6"/>
  <c r="BI415" i="6"/>
  <c r="BH415" i="6"/>
  <c r="BG415" i="6"/>
  <c r="BF415" i="6"/>
  <c r="T415" i="6"/>
  <c r="R415" i="6"/>
  <c r="P415" i="6"/>
  <c r="BI414" i="6"/>
  <c r="BH414" i="6"/>
  <c r="BG414" i="6"/>
  <c r="BF414" i="6"/>
  <c r="T414" i="6"/>
  <c r="R414" i="6"/>
  <c r="P414" i="6"/>
  <c r="BI413" i="6"/>
  <c r="BH413" i="6"/>
  <c r="BG413" i="6"/>
  <c r="BF413" i="6"/>
  <c r="T413" i="6"/>
  <c r="R413" i="6"/>
  <c r="P413" i="6"/>
  <c r="BI412" i="6"/>
  <c r="BH412" i="6"/>
  <c r="BG412" i="6"/>
  <c r="BF412" i="6"/>
  <c r="T412" i="6"/>
  <c r="R412" i="6"/>
  <c r="P412" i="6"/>
  <c r="BI411" i="6"/>
  <c r="BH411" i="6"/>
  <c r="BG411" i="6"/>
  <c r="BF411" i="6"/>
  <c r="T411" i="6"/>
  <c r="R411" i="6"/>
  <c r="P411" i="6"/>
  <c r="BI410" i="6"/>
  <c r="BH410" i="6"/>
  <c r="BG410" i="6"/>
  <c r="BF410" i="6"/>
  <c r="T410" i="6"/>
  <c r="R410" i="6"/>
  <c r="P410" i="6"/>
  <c r="BI409" i="6"/>
  <c r="BH409" i="6"/>
  <c r="BG409" i="6"/>
  <c r="BF409" i="6"/>
  <c r="T409" i="6"/>
  <c r="R409" i="6"/>
  <c r="P409" i="6"/>
  <c r="BI408" i="6"/>
  <c r="BH408" i="6"/>
  <c r="BG408" i="6"/>
  <c r="BF408" i="6"/>
  <c r="T408" i="6"/>
  <c r="R408" i="6"/>
  <c r="P408" i="6"/>
  <c r="BI407" i="6"/>
  <c r="BH407" i="6"/>
  <c r="BG407" i="6"/>
  <c r="BF407" i="6"/>
  <c r="T407" i="6"/>
  <c r="R407" i="6"/>
  <c r="P407" i="6"/>
  <c r="BI406" i="6"/>
  <c r="BH406" i="6"/>
  <c r="BG406" i="6"/>
  <c r="BF406" i="6"/>
  <c r="T406" i="6"/>
  <c r="R406" i="6"/>
  <c r="P406" i="6"/>
  <c r="BI405" i="6"/>
  <c r="BH405" i="6"/>
  <c r="BG405" i="6"/>
  <c r="BF405" i="6"/>
  <c r="T405" i="6"/>
  <c r="R405" i="6"/>
  <c r="P405" i="6"/>
  <c r="BI404" i="6"/>
  <c r="BH404" i="6"/>
  <c r="BG404" i="6"/>
  <c r="BF404" i="6"/>
  <c r="T404" i="6"/>
  <c r="R404" i="6"/>
  <c r="P404" i="6"/>
  <c r="BI403" i="6"/>
  <c r="BH403" i="6"/>
  <c r="BG403" i="6"/>
  <c r="BF403" i="6"/>
  <c r="T403" i="6"/>
  <c r="R403" i="6"/>
  <c r="P403" i="6"/>
  <c r="BI402" i="6"/>
  <c r="BH402" i="6"/>
  <c r="BG402" i="6"/>
  <c r="BF402" i="6"/>
  <c r="T402" i="6"/>
  <c r="R402" i="6"/>
  <c r="P402" i="6"/>
  <c r="BI401" i="6"/>
  <c r="BH401" i="6"/>
  <c r="BG401" i="6"/>
  <c r="BF401" i="6"/>
  <c r="T401" i="6"/>
  <c r="R401" i="6"/>
  <c r="P401" i="6"/>
  <c r="BI400" i="6"/>
  <c r="BH400" i="6"/>
  <c r="BG400" i="6"/>
  <c r="BF400" i="6"/>
  <c r="T400" i="6"/>
  <c r="R400" i="6"/>
  <c r="P400" i="6"/>
  <c r="BI399" i="6"/>
  <c r="BH399" i="6"/>
  <c r="BG399" i="6"/>
  <c r="BF399" i="6"/>
  <c r="T399" i="6"/>
  <c r="R399" i="6"/>
  <c r="P399" i="6"/>
  <c r="BI398" i="6"/>
  <c r="BH398" i="6"/>
  <c r="BG398" i="6"/>
  <c r="BF398" i="6"/>
  <c r="T398" i="6"/>
  <c r="R398" i="6"/>
  <c r="P398" i="6"/>
  <c r="BI397" i="6"/>
  <c r="BH397" i="6"/>
  <c r="BG397" i="6"/>
  <c r="BF397" i="6"/>
  <c r="T397" i="6"/>
  <c r="R397" i="6"/>
  <c r="P397" i="6"/>
  <c r="BI396" i="6"/>
  <c r="BH396" i="6"/>
  <c r="BG396" i="6"/>
  <c r="BF396" i="6"/>
  <c r="T396" i="6"/>
  <c r="R396" i="6"/>
  <c r="P396" i="6"/>
  <c r="BI395" i="6"/>
  <c r="BH395" i="6"/>
  <c r="BG395" i="6"/>
  <c r="BF395" i="6"/>
  <c r="T395" i="6"/>
  <c r="R395" i="6"/>
  <c r="P395" i="6"/>
  <c r="BI394" i="6"/>
  <c r="BH394" i="6"/>
  <c r="BG394" i="6"/>
  <c r="BF394" i="6"/>
  <c r="T394" i="6"/>
  <c r="R394" i="6"/>
  <c r="P394" i="6"/>
  <c r="BI393" i="6"/>
  <c r="BH393" i="6"/>
  <c r="BG393" i="6"/>
  <c r="BF393" i="6"/>
  <c r="T393" i="6"/>
  <c r="R393" i="6"/>
  <c r="P393" i="6"/>
  <c r="BI392" i="6"/>
  <c r="BH392" i="6"/>
  <c r="BG392" i="6"/>
  <c r="BF392" i="6"/>
  <c r="T392" i="6"/>
  <c r="R392" i="6"/>
  <c r="P392" i="6"/>
  <c r="BI391" i="6"/>
  <c r="BH391" i="6"/>
  <c r="BG391" i="6"/>
  <c r="BF391" i="6"/>
  <c r="T391" i="6"/>
  <c r="R391" i="6"/>
  <c r="P391" i="6"/>
  <c r="BI390" i="6"/>
  <c r="BH390" i="6"/>
  <c r="BG390" i="6"/>
  <c r="BF390" i="6"/>
  <c r="T390" i="6"/>
  <c r="R390" i="6"/>
  <c r="P390" i="6"/>
  <c r="J113" i="6"/>
  <c r="J112" i="6"/>
  <c r="BI386" i="6"/>
  <c r="BH386" i="6"/>
  <c r="BG386" i="6"/>
  <c r="BF386" i="6"/>
  <c r="T386" i="6"/>
  <c r="R386" i="6"/>
  <c r="P386" i="6"/>
  <c r="BI385" i="6"/>
  <c r="BH385" i="6"/>
  <c r="BG385" i="6"/>
  <c r="BF385" i="6"/>
  <c r="T385" i="6"/>
  <c r="R385" i="6"/>
  <c r="P385" i="6"/>
  <c r="BI383" i="6"/>
  <c r="BH383" i="6"/>
  <c r="BG383" i="6"/>
  <c r="BF383" i="6"/>
  <c r="T383" i="6"/>
  <c r="R383" i="6"/>
  <c r="P383" i="6"/>
  <c r="BI382" i="6"/>
  <c r="BH382" i="6"/>
  <c r="BG382" i="6"/>
  <c r="BF382" i="6"/>
  <c r="T382" i="6"/>
  <c r="R382" i="6"/>
  <c r="P382" i="6"/>
  <c r="BI380" i="6"/>
  <c r="BH380" i="6"/>
  <c r="BG380" i="6"/>
  <c r="BF380" i="6"/>
  <c r="T380" i="6"/>
  <c r="R380" i="6"/>
  <c r="P380" i="6"/>
  <c r="BI379" i="6"/>
  <c r="BH379" i="6"/>
  <c r="BG379" i="6"/>
  <c r="BF379" i="6"/>
  <c r="T379" i="6"/>
  <c r="R379" i="6"/>
  <c r="P379" i="6"/>
  <c r="J110" i="6"/>
  <c r="BI376" i="6"/>
  <c r="BH376" i="6"/>
  <c r="BG376" i="6"/>
  <c r="BF376" i="6"/>
  <c r="T376" i="6"/>
  <c r="R376" i="6"/>
  <c r="P376" i="6"/>
  <c r="BI375" i="6"/>
  <c r="BH375" i="6"/>
  <c r="BG375" i="6"/>
  <c r="BF375" i="6"/>
  <c r="T375" i="6"/>
  <c r="R375" i="6"/>
  <c r="P375" i="6"/>
  <c r="BI374" i="6"/>
  <c r="BH374" i="6"/>
  <c r="BG374" i="6"/>
  <c r="BF374" i="6"/>
  <c r="T374" i="6"/>
  <c r="R374" i="6"/>
  <c r="P374" i="6"/>
  <c r="BI373" i="6"/>
  <c r="BH373" i="6"/>
  <c r="BG373" i="6"/>
  <c r="BF373" i="6"/>
  <c r="T373" i="6"/>
  <c r="R373" i="6"/>
  <c r="P373" i="6"/>
  <c r="BI372" i="6"/>
  <c r="BH372" i="6"/>
  <c r="BG372" i="6"/>
  <c r="BF372" i="6"/>
  <c r="T372" i="6"/>
  <c r="R372" i="6"/>
  <c r="P372" i="6"/>
  <c r="BI371" i="6"/>
  <c r="BH371" i="6"/>
  <c r="BG371" i="6"/>
  <c r="BF371" i="6"/>
  <c r="T371" i="6"/>
  <c r="R371" i="6"/>
  <c r="P371" i="6"/>
  <c r="BI370" i="6"/>
  <c r="BH370" i="6"/>
  <c r="BG370" i="6"/>
  <c r="BF370" i="6"/>
  <c r="T370" i="6"/>
  <c r="R370" i="6"/>
  <c r="P370" i="6"/>
  <c r="BI369" i="6"/>
  <c r="BH369" i="6"/>
  <c r="BG369" i="6"/>
  <c r="BF369" i="6"/>
  <c r="T369" i="6"/>
  <c r="R369" i="6"/>
  <c r="P369" i="6"/>
  <c r="BI368" i="6"/>
  <c r="BH368" i="6"/>
  <c r="BG368" i="6"/>
  <c r="BF368" i="6"/>
  <c r="T368" i="6"/>
  <c r="R368" i="6"/>
  <c r="P368" i="6"/>
  <c r="BI367" i="6"/>
  <c r="BH367" i="6"/>
  <c r="BG367" i="6"/>
  <c r="BF367" i="6"/>
  <c r="T367" i="6"/>
  <c r="R367" i="6"/>
  <c r="P367" i="6"/>
  <c r="BI366" i="6"/>
  <c r="BH366" i="6"/>
  <c r="BG366" i="6"/>
  <c r="BF366" i="6"/>
  <c r="T366" i="6"/>
  <c r="R366" i="6"/>
  <c r="P366" i="6"/>
  <c r="BI365" i="6"/>
  <c r="BH365" i="6"/>
  <c r="BG365" i="6"/>
  <c r="BF365" i="6"/>
  <c r="T365" i="6"/>
  <c r="R365" i="6"/>
  <c r="P365" i="6"/>
  <c r="BI364" i="6"/>
  <c r="BH364" i="6"/>
  <c r="BG364" i="6"/>
  <c r="BF364" i="6"/>
  <c r="T364" i="6"/>
  <c r="R364" i="6"/>
  <c r="P364" i="6"/>
  <c r="BI363" i="6"/>
  <c r="BH363" i="6"/>
  <c r="BG363" i="6"/>
  <c r="BF363" i="6"/>
  <c r="T363" i="6"/>
  <c r="R363" i="6"/>
  <c r="P363" i="6"/>
  <c r="BI362" i="6"/>
  <c r="BH362" i="6"/>
  <c r="BG362" i="6"/>
  <c r="BF362" i="6"/>
  <c r="T362" i="6"/>
  <c r="R362" i="6"/>
  <c r="P362" i="6"/>
  <c r="BI361" i="6"/>
  <c r="BH361" i="6"/>
  <c r="BG361" i="6"/>
  <c r="BF361" i="6"/>
  <c r="T361" i="6"/>
  <c r="R361" i="6"/>
  <c r="P361" i="6"/>
  <c r="BI360" i="6"/>
  <c r="BH360" i="6"/>
  <c r="BG360" i="6"/>
  <c r="BF360" i="6"/>
  <c r="T360" i="6"/>
  <c r="R360" i="6"/>
  <c r="P360" i="6"/>
  <c r="BI359" i="6"/>
  <c r="BH359" i="6"/>
  <c r="BG359" i="6"/>
  <c r="BF359" i="6"/>
  <c r="T359" i="6"/>
  <c r="R359" i="6"/>
  <c r="P359" i="6"/>
  <c r="BI358" i="6"/>
  <c r="BH358" i="6"/>
  <c r="BG358" i="6"/>
  <c r="BF358" i="6"/>
  <c r="T358" i="6"/>
  <c r="R358" i="6"/>
  <c r="P358" i="6"/>
  <c r="BI357" i="6"/>
  <c r="BH357" i="6"/>
  <c r="BG357" i="6"/>
  <c r="BF357" i="6"/>
  <c r="T357" i="6"/>
  <c r="R357" i="6"/>
  <c r="P357" i="6"/>
  <c r="BI356" i="6"/>
  <c r="BH356" i="6"/>
  <c r="BG356" i="6"/>
  <c r="BF356" i="6"/>
  <c r="T356" i="6"/>
  <c r="R356" i="6"/>
  <c r="P356" i="6"/>
  <c r="BI355" i="6"/>
  <c r="BH355" i="6"/>
  <c r="BG355" i="6"/>
  <c r="BF355" i="6"/>
  <c r="T355" i="6"/>
  <c r="R355" i="6"/>
  <c r="P355" i="6"/>
  <c r="BI354" i="6"/>
  <c r="BH354" i="6"/>
  <c r="BG354" i="6"/>
  <c r="BF354" i="6"/>
  <c r="T354" i="6"/>
  <c r="R354" i="6"/>
  <c r="P354" i="6"/>
  <c r="BI353" i="6"/>
  <c r="BH353" i="6"/>
  <c r="BG353" i="6"/>
  <c r="BF353" i="6"/>
  <c r="T353" i="6"/>
  <c r="R353" i="6"/>
  <c r="P353" i="6"/>
  <c r="BI352" i="6"/>
  <c r="BH352" i="6"/>
  <c r="BG352" i="6"/>
  <c r="BF352" i="6"/>
  <c r="T352" i="6"/>
  <c r="R352" i="6"/>
  <c r="P352" i="6"/>
  <c r="BI351" i="6"/>
  <c r="BH351" i="6"/>
  <c r="BG351" i="6"/>
  <c r="BF351" i="6"/>
  <c r="T351" i="6"/>
  <c r="R351" i="6"/>
  <c r="P351" i="6"/>
  <c r="BI350" i="6"/>
  <c r="BH350" i="6"/>
  <c r="BG350" i="6"/>
  <c r="BF350" i="6"/>
  <c r="T350" i="6"/>
  <c r="R350" i="6"/>
  <c r="P350" i="6"/>
  <c r="BI349" i="6"/>
  <c r="BH349" i="6"/>
  <c r="BG349" i="6"/>
  <c r="BF349" i="6"/>
  <c r="T349" i="6"/>
  <c r="R349" i="6"/>
  <c r="P349" i="6"/>
  <c r="BI348" i="6"/>
  <c r="BH348" i="6"/>
  <c r="BG348" i="6"/>
  <c r="BF348" i="6"/>
  <c r="T348" i="6"/>
  <c r="R348" i="6"/>
  <c r="P348" i="6"/>
  <c r="BI347" i="6"/>
  <c r="BH347" i="6"/>
  <c r="BG347" i="6"/>
  <c r="BF347" i="6"/>
  <c r="T347" i="6"/>
  <c r="R347" i="6"/>
  <c r="P347" i="6"/>
  <c r="BI346" i="6"/>
  <c r="BH346" i="6"/>
  <c r="BG346" i="6"/>
  <c r="BF346" i="6"/>
  <c r="T346" i="6"/>
  <c r="R346" i="6"/>
  <c r="P346" i="6"/>
  <c r="BI345" i="6"/>
  <c r="BH345" i="6"/>
  <c r="BG345" i="6"/>
  <c r="BF345" i="6"/>
  <c r="T345" i="6"/>
  <c r="R345" i="6"/>
  <c r="P345" i="6"/>
  <c r="BI344" i="6"/>
  <c r="BH344" i="6"/>
  <c r="BG344" i="6"/>
  <c r="BF344" i="6"/>
  <c r="T344" i="6"/>
  <c r="R344" i="6"/>
  <c r="P344" i="6"/>
  <c r="BI343" i="6"/>
  <c r="BH343" i="6"/>
  <c r="BG343" i="6"/>
  <c r="BF343" i="6"/>
  <c r="T343" i="6"/>
  <c r="R343" i="6"/>
  <c r="P343" i="6"/>
  <c r="BI341" i="6"/>
  <c r="BH341" i="6"/>
  <c r="BG341" i="6"/>
  <c r="BF341" i="6"/>
  <c r="T341" i="6"/>
  <c r="R341" i="6"/>
  <c r="P341" i="6"/>
  <c r="BI340" i="6"/>
  <c r="BH340" i="6"/>
  <c r="BG340" i="6"/>
  <c r="BF340" i="6"/>
  <c r="T340" i="6"/>
  <c r="R340" i="6"/>
  <c r="P340" i="6"/>
  <c r="J108" i="6"/>
  <c r="BI337" i="6"/>
  <c r="BH337" i="6"/>
  <c r="BG337" i="6"/>
  <c r="BF337" i="6"/>
  <c r="T337" i="6"/>
  <c r="T336" i="6" s="1"/>
  <c r="R337" i="6"/>
  <c r="R336" i="6" s="1"/>
  <c r="P337" i="6"/>
  <c r="P336" i="6" s="1"/>
  <c r="J106" i="6"/>
  <c r="BI334" i="6"/>
  <c r="BH334" i="6"/>
  <c r="BG334" i="6"/>
  <c r="BF334" i="6"/>
  <c r="T334" i="6"/>
  <c r="R334" i="6"/>
  <c r="P334" i="6"/>
  <c r="BI333" i="6"/>
  <c r="BH333" i="6"/>
  <c r="BG333" i="6"/>
  <c r="BF333" i="6"/>
  <c r="T333" i="6"/>
  <c r="R333" i="6"/>
  <c r="P333" i="6"/>
  <c r="BI332" i="6"/>
  <c r="BH332" i="6"/>
  <c r="BG332" i="6"/>
  <c r="BF332" i="6"/>
  <c r="T332" i="6"/>
  <c r="R332" i="6"/>
  <c r="P332" i="6"/>
  <c r="BI331" i="6"/>
  <c r="BH331" i="6"/>
  <c r="BG331" i="6"/>
  <c r="BF331" i="6"/>
  <c r="T331" i="6"/>
  <c r="R331" i="6"/>
  <c r="P331" i="6"/>
  <c r="BI330" i="6"/>
  <c r="BH330" i="6"/>
  <c r="BG330" i="6"/>
  <c r="BF330" i="6"/>
  <c r="T330" i="6"/>
  <c r="R330" i="6"/>
  <c r="P330" i="6"/>
  <c r="BI329" i="6"/>
  <c r="BH329" i="6"/>
  <c r="BG329" i="6"/>
  <c r="BF329" i="6"/>
  <c r="T329" i="6"/>
  <c r="R329" i="6"/>
  <c r="P329" i="6"/>
  <c r="BI328" i="6"/>
  <c r="BH328" i="6"/>
  <c r="BG328" i="6"/>
  <c r="BF328" i="6"/>
  <c r="T328" i="6"/>
  <c r="R328" i="6"/>
  <c r="P328" i="6"/>
  <c r="BI327" i="6"/>
  <c r="BH327" i="6"/>
  <c r="BG327" i="6"/>
  <c r="BF327" i="6"/>
  <c r="T327" i="6"/>
  <c r="R327" i="6"/>
  <c r="P327" i="6"/>
  <c r="BI326" i="6"/>
  <c r="BH326" i="6"/>
  <c r="BG326" i="6"/>
  <c r="BF326" i="6"/>
  <c r="T326" i="6"/>
  <c r="R326" i="6"/>
  <c r="P326" i="6"/>
  <c r="BI325" i="6"/>
  <c r="BH325" i="6"/>
  <c r="BG325" i="6"/>
  <c r="BF325" i="6"/>
  <c r="T325" i="6"/>
  <c r="R325" i="6"/>
  <c r="P325" i="6"/>
  <c r="BI324" i="6"/>
  <c r="BH324" i="6"/>
  <c r="BG324" i="6"/>
  <c r="BF324" i="6"/>
  <c r="T324" i="6"/>
  <c r="R324" i="6"/>
  <c r="P324" i="6"/>
  <c r="BI323" i="6"/>
  <c r="BH323" i="6"/>
  <c r="BG323" i="6"/>
  <c r="BF323" i="6"/>
  <c r="T323" i="6"/>
  <c r="R323" i="6"/>
  <c r="P323" i="6"/>
  <c r="BI322" i="6"/>
  <c r="BH322" i="6"/>
  <c r="BG322" i="6"/>
  <c r="BF322" i="6"/>
  <c r="T322" i="6"/>
  <c r="R322" i="6"/>
  <c r="P322" i="6"/>
  <c r="BI321" i="6"/>
  <c r="BH321" i="6"/>
  <c r="BG321" i="6"/>
  <c r="BF321" i="6"/>
  <c r="T321" i="6"/>
  <c r="R321" i="6"/>
  <c r="P321" i="6"/>
  <c r="BI320" i="6"/>
  <c r="BH320" i="6"/>
  <c r="BG320" i="6"/>
  <c r="BF320" i="6"/>
  <c r="T320" i="6"/>
  <c r="R320" i="6"/>
  <c r="P320" i="6"/>
  <c r="BI319" i="6"/>
  <c r="BH319" i="6"/>
  <c r="BG319" i="6"/>
  <c r="BF319" i="6"/>
  <c r="T319" i="6"/>
  <c r="R319" i="6"/>
  <c r="P319" i="6"/>
  <c r="BI318" i="6"/>
  <c r="BH318" i="6"/>
  <c r="BG318" i="6"/>
  <c r="BF318" i="6"/>
  <c r="T318" i="6"/>
  <c r="R318" i="6"/>
  <c r="P318" i="6"/>
  <c r="BI315" i="6"/>
  <c r="BH315" i="6"/>
  <c r="BG315" i="6"/>
  <c r="BF315" i="6"/>
  <c r="T315" i="6"/>
  <c r="R315" i="6"/>
  <c r="P315" i="6"/>
  <c r="BI314" i="6"/>
  <c r="BH314" i="6"/>
  <c r="BG314" i="6"/>
  <c r="BF314" i="6"/>
  <c r="T314" i="6"/>
  <c r="R314" i="6"/>
  <c r="P314" i="6"/>
  <c r="BI313" i="6"/>
  <c r="BH313" i="6"/>
  <c r="BG313" i="6"/>
  <c r="BF313" i="6"/>
  <c r="T313" i="6"/>
  <c r="R313" i="6"/>
  <c r="P313" i="6"/>
  <c r="BI312" i="6"/>
  <c r="BH312" i="6"/>
  <c r="BG312" i="6"/>
  <c r="BF312" i="6"/>
  <c r="T312" i="6"/>
  <c r="R312" i="6"/>
  <c r="P312" i="6"/>
  <c r="BI311" i="6"/>
  <c r="BH311" i="6"/>
  <c r="BG311" i="6"/>
  <c r="BF311" i="6"/>
  <c r="T311" i="6"/>
  <c r="R311" i="6"/>
  <c r="P311" i="6"/>
  <c r="BI310" i="6"/>
  <c r="BH310" i="6"/>
  <c r="BG310" i="6"/>
  <c r="BF310" i="6"/>
  <c r="T310" i="6"/>
  <c r="R310" i="6"/>
  <c r="P310" i="6"/>
  <c r="BI309" i="6"/>
  <c r="BH309" i="6"/>
  <c r="BG309" i="6"/>
  <c r="BF309" i="6"/>
  <c r="T309" i="6"/>
  <c r="R309" i="6"/>
  <c r="P309" i="6"/>
  <c r="BI308" i="6"/>
  <c r="BH308" i="6"/>
  <c r="BG308" i="6"/>
  <c r="BF308" i="6"/>
  <c r="T308" i="6"/>
  <c r="R308" i="6"/>
  <c r="P308" i="6"/>
  <c r="BI307" i="6"/>
  <c r="BH307" i="6"/>
  <c r="BG307" i="6"/>
  <c r="BF307" i="6"/>
  <c r="T307" i="6"/>
  <c r="R307" i="6"/>
  <c r="P307" i="6"/>
  <c r="BI306" i="6"/>
  <c r="BH306" i="6"/>
  <c r="BG306" i="6"/>
  <c r="BF306" i="6"/>
  <c r="T306" i="6"/>
  <c r="R306" i="6"/>
  <c r="P306" i="6"/>
  <c r="BI305" i="6"/>
  <c r="BH305" i="6"/>
  <c r="BG305" i="6"/>
  <c r="BF305" i="6"/>
  <c r="T305" i="6"/>
  <c r="R305" i="6"/>
  <c r="P305" i="6"/>
  <c r="BI304" i="6"/>
  <c r="BH304" i="6"/>
  <c r="BG304" i="6"/>
  <c r="BF304" i="6"/>
  <c r="T304" i="6"/>
  <c r="R304" i="6"/>
  <c r="P304" i="6"/>
  <c r="BI303" i="6"/>
  <c r="BH303" i="6"/>
  <c r="BG303" i="6"/>
  <c r="BF303" i="6"/>
  <c r="T303" i="6"/>
  <c r="R303" i="6"/>
  <c r="P303" i="6"/>
  <c r="BI302" i="6"/>
  <c r="BH302" i="6"/>
  <c r="BG302" i="6"/>
  <c r="BF302" i="6"/>
  <c r="T302" i="6"/>
  <c r="R302" i="6"/>
  <c r="P302" i="6"/>
  <c r="BI301" i="6"/>
  <c r="BH301" i="6"/>
  <c r="BG301" i="6"/>
  <c r="BF301" i="6"/>
  <c r="T301" i="6"/>
  <c r="R301" i="6"/>
  <c r="P301" i="6"/>
  <c r="BI300" i="6"/>
  <c r="BH300" i="6"/>
  <c r="BG300" i="6"/>
  <c r="BF300" i="6"/>
  <c r="T300" i="6"/>
  <c r="R300" i="6"/>
  <c r="P300" i="6"/>
  <c r="BI299" i="6"/>
  <c r="BH299" i="6"/>
  <c r="BG299" i="6"/>
  <c r="BF299" i="6"/>
  <c r="T299" i="6"/>
  <c r="R299" i="6"/>
  <c r="P299" i="6"/>
  <c r="BI298" i="6"/>
  <c r="BH298" i="6"/>
  <c r="BG298" i="6"/>
  <c r="BF298" i="6"/>
  <c r="T298" i="6"/>
  <c r="R298" i="6"/>
  <c r="P298" i="6"/>
  <c r="BI297" i="6"/>
  <c r="BH297" i="6"/>
  <c r="BG297" i="6"/>
  <c r="BF297" i="6"/>
  <c r="T297" i="6"/>
  <c r="R297" i="6"/>
  <c r="P297" i="6"/>
  <c r="BI296" i="6"/>
  <c r="BH296" i="6"/>
  <c r="BG296" i="6"/>
  <c r="BF296" i="6"/>
  <c r="T296" i="6"/>
  <c r="R296" i="6"/>
  <c r="P296" i="6"/>
  <c r="BI295" i="6"/>
  <c r="BH295" i="6"/>
  <c r="BG295" i="6"/>
  <c r="BF295" i="6"/>
  <c r="T295" i="6"/>
  <c r="R295" i="6"/>
  <c r="P295" i="6"/>
  <c r="BI294" i="6"/>
  <c r="BH294" i="6"/>
  <c r="BG294" i="6"/>
  <c r="BF294" i="6"/>
  <c r="T294" i="6"/>
  <c r="R294" i="6"/>
  <c r="P294" i="6"/>
  <c r="BI293" i="6"/>
  <c r="BH293" i="6"/>
  <c r="BG293" i="6"/>
  <c r="BF293" i="6"/>
  <c r="T293" i="6"/>
  <c r="R293" i="6"/>
  <c r="P293" i="6"/>
  <c r="BI292" i="6"/>
  <c r="BH292" i="6"/>
  <c r="BG292" i="6"/>
  <c r="BF292" i="6"/>
  <c r="T292" i="6"/>
  <c r="R292" i="6"/>
  <c r="P292" i="6"/>
  <c r="BI291" i="6"/>
  <c r="BH291" i="6"/>
  <c r="BG291" i="6"/>
  <c r="BF291" i="6"/>
  <c r="T291" i="6"/>
  <c r="R291" i="6"/>
  <c r="P291" i="6"/>
  <c r="BI290" i="6"/>
  <c r="BH290" i="6"/>
  <c r="BG290" i="6"/>
  <c r="BF290" i="6"/>
  <c r="T290" i="6"/>
  <c r="R290" i="6"/>
  <c r="P290" i="6"/>
  <c r="BI289" i="6"/>
  <c r="BH289" i="6"/>
  <c r="BG289" i="6"/>
  <c r="BF289" i="6"/>
  <c r="T289" i="6"/>
  <c r="R289" i="6"/>
  <c r="P289" i="6"/>
  <c r="BI288" i="6"/>
  <c r="BH288" i="6"/>
  <c r="BG288" i="6"/>
  <c r="BF288" i="6"/>
  <c r="T288" i="6"/>
  <c r="R288" i="6"/>
  <c r="P288" i="6"/>
  <c r="BI287" i="6"/>
  <c r="BH287" i="6"/>
  <c r="BG287" i="6"/>
  <c r="BF287" i="6"/>
  <c r="T287" i="6"/>
  <c r="R287" i="6"/>
  <c r="P287" i="6"/>
  <c r="BI286" i="6"/>
  <c r="BH286" i="6"/>
  <c r="BG286" i="6"/>
  <c r="BF286" i="6"/>
  <c r="T286" i="6"/>
  <c r="R286" i="6"/>
  <c r="P286" i="6"/>
  <c r="BI285" i="6"/>
  <c r="BH285" i="6"/>
  <c r="BG285" i="6"/>
  <c r="BF285" i="6"/>
  <c r="T285" i="6"/>
  <c r="R285" i="6"/>
  <c r="P285" i="6"/>
  <c r="BI284" i="6"/>
  <c r="BH284" i="6"/>
  <c r="BG284" i="6"/>
  <c r="BF284" i="6"/>
  <c r="T284" i="6"/>
  <c r="R284" i="6"/>
  <c r="P284" i="6"/>
  <c r="BI283" i="6"/>
  <c r="BH283" i="6"/>
  <c r="BG283" i="6"/>
  <c r="BF283" i="6"/>
  <c r="T283" i="6"/>
  <c r="R283" i="6"/>
  <c r="P283" i="6"/>
  <c r="BI282" i="6"/>
  <c r="BH282" i="6"/>
  <c r="BG282" i="6"/>
  <c r="BF282" i="6"/>
  <c r="T282" i="6"/>
  <c r="R282" i="6"/>
  <c r="P282" i="6"/>
  <c r="BI281" i="6"/>
  <c r="BH281" i="6"/>
  <c r="BG281" i="6"/>
  <c r="BF281" i="6"/>
  <c r="T281" i="6"/>
  <c r="R281" i="6"/>
  <c r="P281" i="6"/>
  <c r="BI280" i="6"/>
  <c r="BH280" i="6"/>
  <c r="BG280" i="6"/>
  <c r="BF280" i="6"/>
  <c r="T280" i="6"/>
  <c r="R280" i="6"/>
  <c r="P280" i="6"/>
  <c r="BI279" i="6"/>
  <c r="BH279" i="6"/>
  <c r="BG279" i="6"/>
  <c r="BF279" i="6"/>
  <c r="T279" i="6"/>
  <c r="R279" i="6"/>
  <c r="P279" i="6"/>
  <c r="BI278" i="6"/>
  <c r="BH278" i="6"/>
  <c r="BG278" i="6"/>
  <c r="BF278" i="6"/>
  <c r="T278" i="6"/>
  <c r="R278" i="6"/>
  <c r="P278" i="6"/>
  <c r="BI277" i="6"/>
  <c r="BH277" i="6"/>
  <c r="BG277" i="6"/>
  <c r="BF277" i="6"/>
  <c r="T277" i="6"/>
  <c r="R277" i="6"/>
  <c r="P277" i="6"/>
  <c r="BI276" i="6"/>
  <c r="BH276" i="6"/>
  <c r="BG276" i="6"/>
  <c r="BF276" i="6"/>
  <c r="T276" i="6"/>
  <c r="R276" i="6"/>
  <c r="P276" i="6"/>
  <c r="BI275" i="6"/>
  <c r="BH275" i="6"/>
  <c r="BG275" i="6"/>
  <c r="BF275" i="6"/>
  <c r="T275" i="6"/>
  <c r="R275" i="6"/>
  <c r="P275" i="6"/>
  <c r="BI274" i="6"/>
  <c r="BH274" i="6"/>
  <c r="BG274" i="6"/>
  <c r="BF274" i="6"/>
  <c r="T274" i="6"/>
  <c r="R274" i="6"/>
  <c r="P274" i="6"/>
  <c r="BI273" i="6"/>
  <c r="BH273" i="6"/>
  <c r="BG273" i="6"/>
  <c r="BF273" i="6"/>
  <c r="T273" i="6"/>
  <c r="R273" i="6"/>
  <c r="P273" i="6"/>
  <c r="BI272" i="6"/>
  <c r="BH272" i="6"/>
  <c r="BG272" i="6"/>
  <c r="BF272" i="6"/>
  <c r="T272" i="6"/>
  <c r="R272" i="6"/>
  <c r="P272" i="6"/>
  <c r="BI271" i="6"/>
  <c r="BH271" i="6"/>
  <c r="BG271" i="6"/>
  <c r="BF271" i="6"/>
  <c r="T271" i="6"/>
  <c r="R271" i="6"/>
  <c r="P271" i="6"/>
  <c r="BI270" i="6"/>
  <c r="BH270" i="6"/>
  <c r="BG270" i="6"/>
  <c r="BF270" i="6"/>
  <c r="T270" i="6"/>
  <c r="R270" i="6"/>
  <c r="P270" i="6"/>
  <c r="BI269" i="6"/>
  <c r="BH269" i="6"/>
  <c r="BG269" i="6"/>
  <c r="BF269" i="6"/>
  <c r="T269" i="6"/>
  <c r="R269" i="6"/>
  <c r="P269" i="6"/>
  <c r="BI268" i="6"/>
  <c r="BH268" i="6"/>
  <c r="BG268" i="6"/>
  <c r="BF268" i="6"/>
  <c r="T268" i="6"/>
  <c r="R268" i="6"/>
  <c r="P268" i="6"/>
  <c r="BI267" i="6"/>
  <c r="BH267" i="6"/>
  <c r="BG267" i="6"/>
  <c r="BF267" i="6"/>
  <c r="T267" i="6"/>
  <c r="R267" i="6"/>
  <c r="P267" i="6"/>
  <c r="BI266" i="6"/>
  <c r="BH266" i="6"/>
  <c r="BG266" i="6"/>
  <c r="BF266" i="6"/>
  <c r="T266" i="6"/>
  <c r="R266" i="6"/>
  <c r="P266" i="6"/>
  <c r="BI265" i="6"/>
  <c r="BH265" i="6"/>
  <c r="BG265" i="6"/>
  <c r="BF265" i="6"/>
  <c r="T265" i="6"/>
  <c r="R265" i="6"/>
  <c r="P265" i="6"/>
  <c r="BI264" i="6"/>
  <c r="BH264" i="6"/>
  <c r="BG264" i="6"/>
  <c r="BF264" i="6"/>
  <c r="T264" i="6"/>
  <c r="R264" i="6"/>
  <c r="P264" i="6"/>
  <c r="BI263" i="6"/>
  <c r="BH263" i="6"/>
  <c r="BG263" i="6"/>
  <c r="BF263" i="6"/>
  <c r="T263" i="6"/>
  <c r="R263" i="6"/>
  <c r="P263" i="6"/>
  <c r="BI262" i="6"/>
  <c r="BH262" i="6"/>
  <c r="BG262" i="6"/>
  <c r="BF262" i="6"/>
  <c r="T262" i="6"/>
  <c r="R262" i="6"/>
  <c r="P262" i="6"/>
  <c r="BI261" i="6"/>
  <c r="BH261" i="6"/>
  <c r="BG261" i="6"/>
  <c r="BF261" i="6"/>
  <c r="T261" i="6"/>
  <c r="R261" i="6"/>
  <c r="P261" i="6"/>
  <c r="BI260" i="6"/>
  <c r="BH260" i="6"/>
  <c r="BG260" i="6"/>
  <c r="BF260" i="6"/>
  <c r="T260" i="6"/>
  <c r="R260" i="6"/>
  <c r="P260" i="6"/>
  <c r="BI259" i="6"/>
  <c r="BH259" i="6"/>
  <c r="BG259" i="6"/>
  <c r="BF259" i="6"/>
  <c r="T259" i="6"/>
  <c r="R259" i="6"/>
  <c r="P259" i="6"/>
  <c r="BI258" i="6"/>
  <c r="BH258" i="6"/>
  <c r="BG258" i="6"/>
  <c r="BF258" i="6"/>
  <c r="T258" i="6"/>
  <c r="R258" i="6"/>
  <c r="P258" i="6"/>
  <c r="BI257" i="6"/>
  <c r="BH257" i="6"/>
  <c r="BG257" i="6"/>
  <c r="BF257" i="6"/>
  <c r="T257" i="6"/>
  <c r="R257" i="6"/>
  <c r="P257" i="6"/>
  <c r="BI256" i="6"/>
  <c r="BH256" i="6"/>
  <c r="BG256" i="6"/>
  <c r="BF256" i="6"/>
  <c r="T256" i="6"/>
  <c r="R256" i="6"/>
  <c r="P256" i="6"/>
  <c r="BI255" i="6"/>
  <c r="BH255" i="6"/>
  <c r="BG255" i="6"/>
  <c r="BF255" i="6"/>
  <c r="T255" i="6"/>
  <c r="R255" i="6"/>
  <c r="P255" i="6"/>
  <c r="BI254" i="6"/>
  <c r="BH254" i="6"/>
  <c r="BG254" i="6"/>
  <c r="BF254" i="6"/>
  <c r="T254" i="6"/>
  <c r="R254" i="6"/>
  <c r="P254" i="6"/>
  <c r="BI253" i="6"/>
  <c r="BH253" i="6"/>
  <c r="BG253" i="6"/>
  <c r="BF253" i="6"/>
  <c r="T253" i="6"/>
  <c r="R253" i="6"/>
  <c r="P253" i="6"/>
  <c r="BI252" i="6"/>
  <c r="BH252" i="6"/>
  <c r="BG252" i="6"/>
  <c r="BF252" i="6"/>
  <c r="T252" i="6"/>
  <c r="R252" i="6"/>
  <c r="P252" i="6"/>
  <c r="BI251" i="6"/>
  <c r="BH251" i="6"/>
  <c r="BG251" i="6"/>
  <c r="BF251" i="6"/>
  <c r="T251" i="6"/>
  <c r="R251" i="6"/>
  <c r="P251" i="6"/>
  <c r="BI250" i="6"/>
  <c r="BH250" i="6"/>
  <c r="BG250" i="6"/>
  <c r="BF250" i="6"/>
  <c r="T250" i="6"/>
  <c r="R250" i="6"/>
  <c r="P250" i="6"/>
  <c r="BI249" i="6"/>
  <c r="BH249" i="6"/>
  <c r="BG249" i="6"/>
  <c r="BF249" i="6"/>
  <c r="T249" i="6"/>
  <c r="R249" i="6"/>
  <c r="P249" i="6"/>
  <c r="BI248" i="6"/>
  <c r="BH248" i="6"/>
  <c r="BG248" i="6"/>
  <c r="BF248" i="6"/>
  <c r="T248" i="6"/>
  <c r="R248" i="6"/>
  <c r="P248" i="6"/>
  <c r="J102" i="6"/>
  <c r="BI245" i="6"/>
  <c r="BH245" i="6"/>
  <c r="BG245" i="6"/>
  <c r="BF245" i="6"/>
  <c r="T245" i="6"/>
  <c r="R245" i="6"/>
  <c r="P245" i="6"/>
  <c r="BI243" i="6"/>
  <c r="BH243" i="6"/>
  <c r="BG243" i="6"/>
  <c r="BF243" i="6"/>
  <c r="T243" i="6"/>
  <c r="R243" i="6"/>
  <c r="P243" i="6"/>
  <c r="BI242" i="6"/>
  <c r="BH242" i="6"/>
  <c r="BG242" i="6"/>
  <c r="BF242" i="6"/>
  <c r="T242" i="6"/>
  <c r="R242" i="6"/>
  <c r="P242" i="6"/>
  <c r="BI240" i="6"/>
  <c r="BH240" i="6"/>
  <c r="BG240" i="6"/>
  <c r="BF240" i="6"/>
  <c r="T240" i="6"/>
  <c r="R240" i="6"/>
  <c r="P240" i="6"/>
  <c r="BI239" i="6"/>
  <c r="BH239" i="6"/>
  <c r="BG239" i="6"/>
  <c r="BF239" i="6"/>
  <c r="T239" i="6"/>
  <c r="R239" i="6"/>
  <c r="P239" i="6"/>
  <c r="BI237" i="6"/>
  <c r="BH237" i="6"/>
  <c r="BG237" i="6"/>
  <c r="BF237" i="6"/>
  <c r="T237" i="6"/>
  <c r="R237" i="6"/>
  <c r="P237" i="6"/>
  <c r="BI236" i="6"/>
  <c r="BH236" i="6"/>
  <c r="BG236" i="6"/>
  <c r="BF236" i="6"/>
  <c r="T236" i="6"/>
  <c r="R236" i="6"/>
  <c r="P236" i="6"/>
  <c r="BI234" i="6"/>
  <c r="BH234" i="6"/>
  <c r="BG234" i="6"/>
  <c r="BF234" i="6"/>
  <c r="T234" i="6"/>
  <c r="R234" i="6"/>
  <c r="P234" i="6"/>
  <c r="BI233" i="6"/>
  <c r="BH233" i="6"/>
  <c r="BG233" i="6"/>
  <c r="BF233" i="6"/>
  <c r="T233" i="6"/>
  <c r="R233" i="6"/>
  <c r="P233" i="6"/>
  <c r="BI231" i="6"/>
  <c r="BH231" i="6"/>
  <c r="BG231" i="6"/>
  <c r="BF231" i="6"/>
  <c r="T231" i="6"/>
  <c r="R231" i="6"/>
  <c r="P231" i="6"/>
  <c r="BI230" i="6"/>
  <c r="BH230" i="6"/>
  <c r="BG230" i="6"/>
  <c r="BF230" i="6"/>
  <c r="T230" i="6"/>
  <c r="R230" i="6"/>
  <c r="P230" i="6"/>
  <c r="BI228" i="6"/>
  <c r="BH228" i="6"/>
  <c r="BG228" i="6"/>
  <c r="BF228" i="6"/>
  <c r="T228" i="6"/>
  <c r="R228" i="6"/>
  <c r="P228" i="6"/>
  <c r="BI227" i="6"/>
  <c r="BH227" i="6"/>
  <c r="BG227" i="6"/>
  <c r="BF227" i="6"/>
  <c r="T227" i="6"/>
  <c r="R227" i="6"/>
  <c r="P227" i="6"/>
  <c r="BI225" i="6"/>
  <c r="BH225" i="6"/>
  <c r="BG225" i="6"/>
  <c r="BF225" i="6"/>
  <c r="T225" i="6"/>
  <c r="R225" i="6"/>
  <c r="P225" i="6"/>
  <c r="BI224" i="6"/>
  <c r="BH224" i="6"/>
  <c r="BG224" i="6"/>
  <c r="BF224" i="6"/>
  <c r="T224" i="6"/>
  <c r="R224" i="6"/>
  <c r="P224" i="6"/>
  <c r="BI222" i="6"/>
  <c r="BH222" i="6"/>
  <c r="BG222" i="6"/>
  <c r="BF222" i="6"/>
  <c r="T222" i="6"/>
  <c r="R222" i="6"/>
  <c r="P222" i="6"/>
  <c r="BI221" i="6"/>
  <c r="BH221" i="6"/>
  <c r="BG221" i="6"/>
  <c r="BF221" i="6"/>
  <c r="T221" i="6"/>
  <c r="R221" i="6"/>
  <c r="P221" i="6"/>
  <c r="BI219" i="6"/>
  <c r="BH219" i="6"/>
  <c r="BG219" i="6"/>
  <c r="BF219" i="6"/>
  <c r="T219" i="6"/>
  <c r="R219" i="6"/>
  <c r="P219" i="6"/>
  <c r="BI218" i="6"/>
  <c r="BH218" i="6"/>
  <c r="BG218" i="6"/>
  <c r="BF218" i="6"/>
  <c r="T218" i="6"/>
  <c r="R218" i="6"/>
  <c r="P218" i="6"/>
  <c r="BI216" i="6"/>
  <c r="BH216" i="6"/>
  <c r="BG216" i="6"/>
  <c r="BF216" i="6"/>
  <c r="T216" i="6"/>
  <c r="R216" i="6"/>
  <c r="P216" i="6"/>
  <c r="BI215" i="6"/>
  <c r="BH215" i="6"/>
  <c r="BG215" i="6"/>
  <c r="BF215" i="6"/>
  <c r="T215" i="6"/>
  <c r="R215" i="6"/>
  <c r="P215" i="6"/>
  <c r="BI213" i="6"/>
  <c r="BH213" i="6"/>
  <c r="BG213" i="6"/>
  <c r="BF213" i="6"/>
  <c r="T213" i="6"/>
  <c r="R213" i="6"/>
  <c r="P213" i="6"/>
  <c r="BI212" i="6"/>
  <c r="BH212" i="6"/>
  <c r="BG212" i="6"/>
  <c r="BF212" i="6"/>
  <c r="T212" i="6"/>
  <c r="R212" i="6"/>
  <c r="P212" i="6"/>
  <c r="BI210" i="6"/>
  <c r="BH210" i="6"/>
  <c r="BG210" i="6"/>
  <c r="BF210" i="6"/>
  <c r="T210" i="6"/>
  <c r="R210" i="6"/>
  <c r="P210" i="6"/>
  <c r="BI209" i="6"/>
  <c r="BH209" i="6"/>
  <c r="BG209" i="6"/>
  <c r="BF209" i="6"/>
  <c r="T209" i="6"/>
  <c r="R209" i="6"/>
  <c r="P209" i="6"/>
  <c r="BI207" i="6"/>
  <c r="BH207" i="6"/>
  <c r="BG207" i="6"/>
  <c r="BF207" i="6"/>
  <c r="T207" i="6"/>
  <c r="R207" i="6"/>
  <c r="P207" i="6"/>
  <c r="BI206" i="6"/>
  <c r="BH206" i="6"/>
  <c r="BG206" i="6"/>
  <c r="BF206" i="6"/>
  <c r="T206" i="6"/>
  <c r="R206" i="6"/>
  <c r="P206" i="6"/>
  <c r="BI204" i="6"/>
  <c r="BH204" i="6"/>
  <c r="BG204" i="6"/>
  <c r="BF204" i="6"/>
  <c r="T204" i="6"/>
  <c r="R204" i="6"/>
  <c r="P204" i="6"/>
  <c r="BI203" i="6"/>
  <c r="BH203" i="6"/>
  <c r="BG203" i="6"/>
  <c r="BF203" i="6"/>
  <c r="T203" i="6"/>
  <c r="R203" i="6"/>
  <c r="P203" i="6"/>
  <c r="BI201" i="6"/>
  <c r="BH201" i="6"/>
  <c r="BG201" i="6"/>
  <c r="BF201" i="6"/>
  <c r="T201" i="6"/>
  <c r="R201" i="6"/>
  <c r="P201" i="6"/>
  <c r="BI200" i="6"/>
  <c r="BH200" i="6"/>
  <c r="BG200" i="6"/>
  <c r="BF200" i="6"/>
  <c r="T200" i="6"/>
  <c r="R200" i="6"/>
  <c r="P200" i="6"/>
  <c r="BI198" i="6"/>
  <c r="BH198" i="6"/>
  <c r="BG198" i="6"/>
  <c r="BF198" i="6"/>
  <c r="T198" i="6"/>
  <c r="R198" i="6"/>
  <c r="P198" i="6"/>
  <c r="BI197" i="6"/>
  <c r="BH197" i="6"/>
  <c r="BG197" i="6"/>
  <c r="BF197" i="6"/>
  <c r="T197" i="6"/>
  <c r="R197" i="6"/>
  <c r="P197" i="6"/>
  <c r="BI195" i="6"/>
  <c r="BH195" i="6"/>
  <c r="BG195" i="6"/>
  <c r="BF195" i="6"/>
  <c r="T195" i="6"/>
  <c r="R195" i="6"/>
  <c r="P195" i="6"/>
  <c r="BI194" i="6"/>
  <c r="BH194" i="6"/>
  <c r="BG194" i="6"/>
  <c r="BF194" i="6"/>
  <c r="T194" i="6"/>
  <c r="R194" i="6"/>
  <c r="P194" i="6"/>
  <c r="J100" i="6"/>
  <c r="BI191" i="6"/>
  <c r="BH191" i="6"/>
  <c r="BG191" i="6"/>
  <c r="BF191" i="6"/>
  <c r="T191" i="6"/>
  <c r="R191" i="6"/>
  <c r="P191" i="6"/>
  <c r="BI190" i="6"/>
  <c r="BH190" i="6"/>
  <c r="BG190" i="6"/>
  <c r="BF190" i="6"/>
  <c r="T190" i="6"/>
  <c r="R190" i="6"/>
  <c r="P190" i="6"/>
  <c r="BI189" i="6"/>
  <c r="BH189" i="6"/>
  <c r="BG189" i="6"/>
  <c r="BF189" i="6"/>
  <c r="T189" i="6"/>
  <c r="R189" i="6"/>
  <c r="P189" i="6"/>
  <c r="BI188" i="6"/>
  <c r="BH188" i="6"/>
  <c r="BG188" i="6"/>
  <c r="BF188" i="6"/>
  <c r="T188" i="6"/>
  <c r="R188" i="6"/>
  <c r="P188" i="6"/>
  <c r="BI187" i="6"/>
  <c r="BH187" i="6"/>
  <c r="BG187" i="6"/>
  <c r="BF187" i="6"/>
  <c r="T187" i="6"/>
  <c r="R187" i="6"/>
  <c r="P187" i="6"/>
  <c r="BI186" i="6"/>
  <c r="BH186" i="6"/>
  <c r="BG186" i="6"/>
  <c r="BF186" i="6"/>
  <c r="T186" i="6"/>
  <c r="R186" i="6"/>
  <c r="P186" i="6"/>
  <c r="BI185" i="6"/>
  <c r="BH185" i="6"/>
  <c r="BG185" i="6"/>
  <c r="BF185" i="6"/>
  <c r="T185" i="6"/>
  <c r="R185" i="6"/>
  <c r="P185" i="6"/>
  <c r="BI184" i="6"/>
  <c r="BH184" i="6"/>
  <c r="BG184" i="6"/>
  <c r="BF184" i="6"/>
  <c r="T184" i="6"/>
  <c r="R184" i="6"/>
  <c r="P184" i="6"/>
  <c r="BI183" i="6"/>
  <c r="BH183" i="6"/>
  <c r="BG183" i="6"/>
  <c r="BF183" i="6"/>
  <c r="T183" i="6"/>
  <c r="R183" i="6"/>
  <c r="P183" i="6"/>
  <c r="BI182" i="6"/>
  <c r="BH182" i="6"/>
  <c r="BG182" i="6"/>
  <c r="BF182" i="6"/>
  <c r="T182" i="6"/>
  <c r="R182" i="6"/>
  <c r="P182" i="6"/>
  <c r="BI181" i="6"/>
  <c r="BH181" i="6"/>
  <c r="BG181" i="6"/>
  <c r="BF181" i="6"/>
  <c r="T181" i="6"/>
  <c r="R181" i="6"/>
  <c r="P181" i="6"/>
  <c r="BI180" i="6"/>
  <c r="BH180" i="6"/>
  <c r="BG180" i="6"/>
  <c r="BF180" i="6"/>
  <c r="T180" i="6"/>
  <c r="R180" i="6"/>
  <c r="P180" i="6"/>
  <c r="BI179" i="6"/>
  <c r="BH179" i="6"/>
  <c r="BG179" i="6"/>
  <c r="BF179" i="6"/>
  <c r="T179" i="6"/>
  <c r="R179" i="6"/>
  <c r="P179" i="6"/>
  <c r="BI178" i="6"/>
  <c r="BH178" i="6"/>
  <c r="BG178" i="6"/>
  <c r="BF178" i="6"/>
  <c r="T178" i="6"/>
  <c r="R178" i="6"/>
  <c r="P178" i="6"/>
  <c r="BI177" i="6"/>
  <c r="BH177" i="6"/>
  <c r="BG177" i="6"/>
  <c r="BF177" i="6"/>
  <c r="T177" i="6"/>
  <c r="R177" i="6"/>
  <c r="P177" i="6"/>
  <c r="BI176" i="6"/>
  <c r="BH176" i="6"/>
  <c r="BG176" i="6"/>
  <c r="BF176" i="6"/>
  <c r="T176" i="6"/>
  <c r="R176" i="6"/>
  <c r="P176" i="6"/>
  <c r="BI175" i="6"/>
  <c r="BH175" i="6"/>
  <c r="BG175" i="6"/>
  <c r="BF175" i="6"/>
  <c r="T175" i="6"/>
  <c r="R175" i="6"/>
  <c r="P175" i="6"/>
  <c r="BI174" i="6"/>
  <c r="BH174" i="6"/>
  <c r="BG174" i="6"/>
  <c r="BF174" i="6"/>
  <c r="T174" i="6"/>
  <c r="R174" i="6"/>
  <c r="P174" i="6"/>
  <c r="BI173" i="6"/>
  <c r="BH173" i="6"/>
  <c r="BG173" i="6"/>
  <c r="BF173" i="6"/>
  <c r="T173" i="6"/>
  <c r="R173" i="6"/>
  <c r="P173" i="6"/>
  <c r="BI172" i="6"/>
  <c r="BH172" i="6"/>
  <c r="BG172" i="6"/>
  <c r="BF172" i="6"/>
  <c r="T172" i="6"/>
  <c r="R172" i="6"/>
  <c r="P172" i="6"/>
  <c r="BI171" i="6"/>
  <c r="BH171" i="6"/>
  <c r="BG171" i="6"/>
  <c r="BF171" i="6"/>
  <c r="T171" i="6"/>
  <c r="R171" i="6"/>
  <c r="P171" i="6"/>
  <c r="BI170" i="6"/>
  <c r="BH170" i="6"/>
  <c r="BG170" i="6"/>
  <c r="BF170" i="6"/>
  <c r="T170" i="6"/>
  <c r="R170" i="6"/>
  <c r="P170" i="6"/>
  <c r="BI169" i="6"/>
  <c r="BH169" i="6"/>
  <c r="BG169" i="6"/>
  <c r="BF169" i="6"/>
  <c r="T169" i="6"/>
  <c r="R169" i="6"/>
  <c r="P169" i="6"/>
  <c r="BI168" i="6"/>
  <c r="BH168" i="6"/>
  <c r="BG168" i="6"/>
  <c r="BF168" i="6"/>
  <c r="T168" i="6"/>
  <c r="R168" i="6"/>
  <c r="P168" i="6"/>
  <c r="BI167" i="6"/>
  <c r="BH167" i="6"/>
  <c r="BG167" i="6"/>
  <c r="BF167" i="6"/>
  <c r="T167" i="6"/>
  <c r="R167" i="6"/>
  <c r="P167" i="6"/>
  <c r="BI166" i="6"/>
  <c r="BH166" i="6"/>
  <c r="BG166" i="6"/>
  <c r="BF166" i="6"/>
  <c r="T166" i="6"/>
  <c r="R166" i="6"/>
  <c r="P166" i="6"/>
  <c r="BI165" i="6"/>
  <c r="BH165" i="6"/>
  <c r="BG165" i="6"/>
  <c r="BF165" i="6"/>
  <c r="T165" i="6"/>
  <c r="R165" i="6"/>
  <c r="P165" i="6"/>
  <c r="BI164" i="6"/>
  <c r="BH164" i="6"/>
  <c r="BG164" i="6"/>
  <c r="BF164" i="6"/>
  <c r="T164" i="6"/>
  <c r="R164" i="6"/>
  <c r="P164" i="6"/>
  <c r="BI163" i="6"/>
  <c r="BH163" i="6"/>
  <c r="BG163" i="6"/>
  <c r="BF163" i="6"/>
  <c r="T163" i="6"/>
  <c r="R163" i="6"/>
  <c r="P163" i="6"/>
  <c r="BI162" i="6"/>
  <c r="BH162" i="6"/>
  <c r="BG162" i="6"/>
  <c r="BF162" i="6"/>
  <c r="T162" i="6"/>
  <c r="R162" i="6"/>
  <c r="P162" i="6"/>
  <c r="BI161" i="6"/>
  <c r="BH161" i="6"/>
  <c r="BG161" i="6"/>
  <c r="BF161" i="6"/>
  <c r="T161" i="6"/>
  <c r="R161" i="6"/>
  <c r="P161" i="6"/>
  <c r="BI160" i="6"/>
  <c r="BH160" i="6"/>
  <c r="BG160" i="6"/>
  <c r="BF160" i="6"/>
  <c r="T160" i="6"/>
  <c r="R160" i="6"/>
  <c r="P160" i="6"/>
  <c r="BI159" i="6"/>
  <c r="BH159" i="6"/>
  <c r="BG159" i="6"/>
  <c r="BF159" i="6"/>
  <c r="T159" i="6"/>
  <c r="R159" i="6"/>
  <c r="P159" i="6"/>
  <c r="BI158" i="6"/>
  <c r="BH158" i="6"/>
  <c r="BG158" i="6"/>
  <c r="BF158" i="6"/>
  <c r="T158" i="6"/>
  <c r="R158" i="6"/>
  <c r="P158" i="6"/>
  <c r="BI157" i="6"/>
  <c r="BH157" i="6"/>
  <c r="BG157" i="6"/>
  <c r="BF157" i="6"/>
  <c r="T157" i="6"/>
  <c r="R157" i="6"/>
  <c r="P157" i="6"/>
  <c r="J98"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J140" i="6"/>
  <c r="J139" i="6"/>
  <c r="F139" i="6"/>
  <c r="F137" i="6"/>
  <c r="E135" i="6"/>
  <c r="J92" i="6"/>
  <c r="J91" i="6"/>
  <c r="F91" i="6"/>
  <c r="F89" i="6"/>
  <c r="E87" i="6"/>
  <c r="J18" i="6"/>
  <c r="E18" i="6"/>
  <c r="F92" i="6"/>
  <c r="J17" i="6"/>
  <c r="J12" i="6"/>
  <c r="J89" i="6" s="1"/>
  <c r="E7" i="6"/>
  <c r="E133" i="6" s="1"/>
  <c r="J251" i="5"/>
  <c r="J37" i="5"/>
  <c r="J36" i="5"/>
  <c r="AY98" i="1" s="1"/>
  <c r="J35" i="5"/>
  <c r="AX98" i="1" s="1"/>
  <c r="BI278" i="5"/>
  <c r="BH278" i="5"/>
  <c r="BG278" i="5"/>
  <c r="BF278" i="5"/>
  <c r="T278" i="5"/>
  <c r="R278" i="5"/>
  <c r="P278" i="5"/>
  <c r="BI277" i="5"/>
  <c r="BH277" i="5"/>
  <c r="BG277" i="5"/>
  <c r="BF277" i="5"/>
  <c r="T277" i="5"/>
  <c r="R277" i="5"/>
  <c r="P277" i="5"/>
  <c r="BI276" i="5"/>
  <c r="BH276" i="5"/>
  <c r="BG276" i="5"/>
  <c r="BF276" i="5"/>
  <c r="T276" i="5"/>
  <c r="R276" i="5"/>
  <c r="P276" i="5"/>
  <c r="BI275" i="5"/>
  <c r="BH275" i="5"/>
  <c r="BG275" i="5"/>
  <c r="BF275" i="5"/>
  <c r="T275" i="5"/>
  <c r="R275" i="5"/>
  <c r="P275" i="5"/>
  <c r="BI274" i="5"/>
  <c r="BH274" i="5"/>
  <c r="BG274" i="5"/>
  <c r="BF274" i="5"/>
  <c r="T274" i="5"/>
  <c r="R274" i="5"/>
  <c r="P274" i="5"/>
  <c r="BI273" i="5"/>
  <c r="BH273" i="5"/>
  <c r="BG273" i="5"/>
  <c r="BF273" i="5"/>
  <c r="T273" i="5"/>
  <c r="R273" i="5"/>
  <c r="P273" i="5"/>
  <c r="BI272" i="5"/>
  <c r="BH272" i="5"/>
  <c r="BG272" i="5"/>
  <c r="BF272" i="5"/>
  <c r="T272" i="5"/>
  <c r="R272" i="5"/>
  <c r="P272" i="5"/>
  <c r="BI269" i="5"/>
  <c r="BH269" i="5"/>
  <c r="BG269" i="5"/>
  <c r="BF269" i="5"/>
  <c r="T269" i="5"/>
  <c r="R269" i="5"/>
  <c r="P269" i="5"/>
  <c r="BI268" i="5"/>
  <c r="BH268" i="5"/>
  <c r="BG268" i="5"/>
  <c r="BF268" i="5"/>
  <c r="T268" i="5"/>
  <c r="R268" i="5"/>
  <c r="P268" i="5"/>
  <c r="BI267" i="5"/>
  <c r="BH267" i="5"/>
  <c r="BG267" i="5"/>
  <c r="BF267" i="5"/>
  <c r="T267" i="5"/>
  <c r="R267" i="5"/>
  <c r="P267" i="5"/>
  <c r="BI264" i="5"/>
  <c r="BH264" i="5"/>
  <c r="BG264" i="5"/>
  <c r="BF264" i="5"/>
  <c r="T264" i="5"/>
  <c r="R264" i="5"/>
  <c r="P264" i="5"/>
  <c r="BI263" i="5"/>
  <c r="BH263" i="5"/>
  <c r="BG263" i="5"/>
  <c r="BF263" i="5"/>
  <c r="T263" i="5"/>
  <c r="R263" i="5"/>
  <c r="P263" i="5"/>
  <c r="BI262" i="5"/>
  <c r="BH262" i="5"/>
  <c r="BG262" i="5"/>
  <c r="BF262" i="5"/>
  <c r="T262" i="5"/>
  <c r="R262" i="5"/>
  <c r="P262" i="5"/>
  <c r="BI261" i="5"/>
  <c r="BH261" i="5"/>
  <c r="BG261" i="5"/>
  <c r="BF261" i="5"/>
  <c r="T261" i="5"/>
  <c r="R261" i="5"/>
  <c r="P261" i="5"/>
  <c r="BI260" i="5"/>
  <c r="BH260" i="5"/>
  <c r="BG260" i="5"/>
  <c r="BF260" i="5"/>
  <c r="T260" i="5"/>
  <c r="R260" i="5"/>
  <c r="P260" i="5"/>
  <c r="BI259" i="5"/>
  <c r="BH259" i="5"/>
  <c r="BG259" i="5"/>
  <c r="BF259" i="5"/>
  <c r="T259" i="5"/>
  <c r="R259" i="5"/>
  <c r="P259" i="5"/>
  <c r="BI258" i="5"/>
  <c r="BH258" i="5"/>
  <c r="BG258" i="5"/>
  <c r="BF258" i="5"/>
  <c r="T258" i="5"/>
  <c r="R258" i="5"/>
  <c r="P258" i="5"/>
  <c r="BI257" i="5"/>
  <c r="BH257" i="5"/>
  <c r="BG257" i="5"/>
  <c r="BF257" i="5"/>
  <c r="T257" i="5"/>
  <c r="R257" i="5"/>
  <c r="P257" i="5"/>
  <c r="BI256" i="5"/>
  <c r="BH256" i="5"/>
  <c r="BG256" i="5"/>
  <c r="BF256" i="5"/>
  <c r="T256" i="5"/>
  <c r="R256" i="5"/>
  <c r="P256" i="5"/>
  <c r="BI255" i="5"/>
  <c r="BH255" i="5"/>
  <c r="BG255" i="5"/>
  <c r="BF255" i="5"/>
  <c r="T255" i="5"/>
  <c r="R255" i="5"/>
  <c r="P255" i="5"/>
  <c r="BI254" i="5"/>
  <c r="BH254" i="5"/>
  <c r="BG254" i="5"/>
  <c r="BF254" i="5"/>
  <c r="T254" i="5"/>
  <c r="R254" i="5"/>
  <c r="P254" i="5"/>
  <c r="J107" i="5"/>
  <c r="BI250" i="5"/>
  <c r="BH250" i="5"/>
  <c r="BG250" i="5"/>
  <c r="BF250" i="5"/>
  <c r="T250" i="5"/>
  <c r="R250" i="5"/>
  <c r="P250" i="5"/>
  <c r="BI249" i="5"/>
  <c r="BH249" i="5"/>
  <c r="BG249" i="5"/>
  <c r="BF249" i="5"/>
  <c r="T249" i="5"/>
  <c r="R249" i="5"/>
  <c r="P249" i="5"/>
  <c r="BI248" i="5"/>
  <c r="BH248" i="5"/>
  <c r="BG248" i="5"/>
  <c r="BF248" i="5"/>
  <c r="T248" i="5"/>
  <c r="R248" i="5"/>
  <c r="P248" i="5"/>
  <c r="BI247" i="5"/>
  <c r="BH247" i="5"/>
  <c r="BG247" i="5"/>
  <c r="BF247" i="5"/>
  <c r="T247" i="5"/>
  <c r="R247" i="5"/>
  <c r="P247" i="5"/>
  <c r="BI246" i="5"/>
  <c r="BH246" i="5"/>
  <c r="BG246" i="5"/>
  <c r="BF246" i="5"/>
  <c r="T246" i="5"/>
  <c r="R246" i="5"/>
  <c r="P246" i="5"/>
  <c r="BI245" i="5"/>
  <c r="BH245" i="5"/>
  <c r="BG245" i="5"/>
  <c r="BF245" i="5"/>
  <c r="T245" i="5"/>
  <c r="R245" i="5"/>
  <c r="P245" i="5"/>
  <c r="BI244" i="5"/>
  <c r="BH244" i="5"/>
  <c r="BG244" i="5"/>
  <c r="BF244" i="5"/>
  <c r="T244" i="5"/>
  <c r="R244" i="5"/>
  <c r="P244" i="5"/>
  <c r="BI243" i="5"/>
  <c r="BH243" i="5"/>
  <c r="BG243" i="5"/>
  <c r="BF243" i="5"/>
  <c r="T243" i="5"/>
  <c r="R243" i="5"/>
  <c r="P243" i="5"/>
  <c r="BI242" i="5"/>
  <c r="BH242" i="5"/>
  <c r="BG242" i="5"/>
  <c r="BF242" i="5"/>
  <c r="T242" i="5"/>
  <c r="R242" i="5"/>
  <c r="P242" i="5"/>
  <c r="BI241" i="5"/>
  <c r="BH241" i="5"/>
  <c r="BG241" i="5"/>
  <c r="BF241" i="5"/>
  <c r="T241" i="5"/>
  <c r="R241" i="5"/>
  <c r="P241" i="5"/>
  <c r="BI240" i="5"/>
  <c r="BH240" i="5"/>
  <c r="BG240" i="5"/>
  <c r="BF240" i="5"/>
  <c r="T240" i="5"/>
  <c r="R240" i="5"/>
  <c r="P240" i="5"/>
  <c r="BI239" i="5"/>
  <c r="BH239" i="5"/>
  <c r="BG239" i="5"/>
  <c r="BF239" i="5"/>
  <c r="T239" i="5"/>
  <c r="R239" i="5"/>
  <c r="P239" i="5"/>
  <c r="BI238" i="5"/>
  <c r="BH238" i="5"/>
  <c r="BG238" i="5"/>
  <c r="BF238" i="5"/>
  <c r="T238" i="5"/>
  <c r="R238" i="5"/>
  <c r="P238" i="5"/>
  <c r="BI237" i="5"/>
  <c r="BH237" i="5"/>
  <c r="BG237" i="5"/>
  <c r="BF237" i="5"/>
  <c r="T237" i="5"/>
  <c r="R237" i="5"/>
  <c r="P237" i="5"/>
  <c r="BI236" i="5"/>
  <c r="BH236" i="5"/>
  <c r="BG236" i="5"/>
  <c r="BF236" i="5"/>
  <c r="T236" i="5"/>
  <c r="R236" i="5"/>
  <c r="P236" i="5"/>
  <c r="BI235" i="5"/>
  <c r="BH235" i="5"/>
  <c r="BG235" i="5"/>
  <c r="BF235" i="5"/>
  <c r="T235" i="5"/>
  <c r="R235" i="5"/>
  <c r="P235" i="5"/>
  <c r="BI234" i="5"/>
  <c r="BH234" i="5"/>
  <c r="BG234" i="5"/>
  <c r="BF234" i="5"/>
  <c r="T234" i="5"/>
  <c r="R234" i="5"/>
  <c r="P234" i="5"/>
  <c r="BI233" i="5"/>
  <c r="BH233" i="5"/>
  <c r="BG233" i="5"/>
  <c r="BF233" i="5"/>
  <c r="T233" i="5"/>
  <c r="R233" i="5"/>
  <c r="P233" i="5"/>
  <c r="BI232" i="5"/>
  <c r="BH232" i="5"/>
  <c r="BG232" i="5"/>
  <c r="BF232" i="5"/>
  <c r="T232" i="5"/>
  <c r="R232" i="5"/>
  <c r="P232" i="5"/>
  <c r="BI231" i="5"/>
  <c r="BH231" i="5"/>
  <c r="BG231" i="5"/>
  <c r="BF231" i="5"/>
  <c r="T231" i="5"/>
  <c r="R231" i="5"/>
  <c r="P231" i="5"/>
  <c r="BI228" i="5"/>
  <c r="BH228" i="5"/>
  <c r="BG228" i="5"/>
  <c r="BF228" i="5"/>
  <c r="T228" i="5"/>
  <c r="R228" i="5"/>
  <c r="P228" i="5"/>
  <c r="BI227" i="5"/>
  <c r="BH227" i="5"/>
  <c r="BG227" i="5"/>
  <c r="BF227" i="5"/>
  <c r="T227" i="5"/>
  <c r="R227" i="5"/>
  <c r="P227" i="5"/>
  <c r="BI226" i="5"/>
  <c r="BH226" i="5"/>
  <c r="BG226" i="5"/>
  <c r="BF226" i="5"/>
  <c r="T226" i="5"/>
  <c r="R226" i="5"/>
  <c r="P226" i="5"/>
  <c r="BI225" i="5"/>
  <c r="BH225" i="5"/>
  <c r="BG225" i="5"/>
  <c r="BF225" i="5"/>
  <c r="T225" i="5"/>
  <c r="R225" i="5"/>
  <c r="P225" i="5"/>
  <c r="BI224" i="5"/>
  <c r="BH224" i="5"/>
  <c r="BG224" i="5"/>
  <c r="BF224" i="5"/>
  <c r="T224" i="5"/>
  <c r="R224" i="5"/>
  <c r="P224" i="5"/>
  <c r="BI223" i="5"/>
  <c r="BH223" i="5"/>
  <c r="BG223" i="5"/>
  <c r="BF223" i="5"/>
  <c r="T223" i="5"/>
  <c r="R223" i="5"/>
  <c r="P223" i="5"/>
  <c r="BI222" i="5"/>
  <c r="BH222" i="5"/>
  <c r="BG222" i="5"/>
  <c r="BF222" i="5"/>
  <c r="T222" i="5"/>
  <c r="R222" i="5"/>
  <c r="P222" i="5"/>
  <c r="BI221" i="5"/>
  <c r="BH221" i="5"/>
  <c r="BG221" i="5"/>
  <c r="BF221" i="5"/>
  <c r="T221" i="5"/>
  <c r="R221" i="5"/>
  <c r="P221" i="5"/>
  <c r="BI220" i="5"/>
  <c r="BH220" i="5"/>
  <c r="BG220" i="5"/>
  <c r="BF220" i="5"/>
  <c r="T220" i="5"/>
  <c r="R220" i="5"/>
  <c r="P220" i="5"/>
  <c r="BI219" i="5"/>
  <c r="BH219" i="5"/>
  <c r="BG219" i="5"/>
  <c r="BF219" i="5"/>
  <c r="T219" i="5"/>
  <c r="R219" i="5"/>
  <c r="P219" i="5"/>
  <c r="BI218" i="5"/>
  <c r="BH218" i="5"/>
  <c r="BG218" i="5"/>
  <c r="BF218" i="5"/>
  <c r="T218" i="5"/>
  <c r="R218" i="5"/>
  <c r="P218" i="5"/>
  <c r="BI217" i="5"/>
  <c r="BH217" i="5"/>
  <c r="BG217" i="5"/>
  <c r="BF217" i="5"/>
  <c r="T217" i="5"/>
  <c r="R217" i="5"/>
  <c r="P217" i="5"/>
  <c r="BI216" i="5"/>
  <c r="BH216" i="5"/>
  <c r="BG216" i="5"/>
  <c r="BF216" i="5"/>
  <c r="T216" i="5"/>
  <c r="R216" i="5"/>
  <c r="P216" i="5"/>
  <c r="BI215" i="5"/>
  <c r="BH215" i="5"/>
  <c r="BG215" i="5"/>
  <c r="BF215" i="5"/>
  <c r="T215" i="5"/>
  <c r="R215" i="5"/>
  <c r="P215" i="5"/>
  <c r="BI214" i="5"/>
  <c r="BH214" i="5"/>
  <c r="BG214" i="5"/>
  <c r="BF214" i="5"/>
  <c r="T214" i="5"/>
  <c r="R214" i="5"/>
  <c r="P214" i="5"/>
  <c r="BI213" i="5"/>
  <c r="BH213" i="5"/>
  <c r="BG213" i="5"/>
  <c r="BF213" i="5"/>
  <c r="T213" i="5"/>
  <c r="R213" i="5"/>
  <c r="P213" i="5"/>
  <c r="BI212" i="5"/>
  <c r="BH212" i="5"/>
  <c r="BG212" i="5"/>
  <c r="BF212" i="5"/>
  <c r="T212" i="5"/>
  <c r="R212" i="5"/>
  <c r="P212" i="5"/>
  <c r="BI211" i="5"/>
  <c r="BH211" i="5"/>
  <c r="BG211" i="5"/>
  <c r="BF211" i="5"/>
  <c r="T211" i="5"/>
  <c r="R211" i="5"/>
  <c r="P211" i="5"/>
  <c r="BI210" i="5"/>
  <c r="BH210" i="5"/>
  <c r="BG210" i="5"/>
  <c r="BF210" i="5"/>
  <c r="T210" i="5"/>
  <c r="R210" i="5"/>
  <c r="P210" i="5"/>
  <c r="BI209" i="5"/>
  <c r="BH209" i="5"/>
  <c r="BG209" i="5"/>
  <c r="BF209" i="5"/>
  <c r="T209" i="5"/>
  <c r="R209" i="5"/>
  <c r="P209" i="5"/>
  <c r="BI208" i="5"/>
  <c r="BH208" i="5"/>
  <c r="BG208" i="5"/>
  <c r="BF208" i="5"/>
  <c r="T208" i="5"/>
  <c r="R208" i="5"/>
  <c r="P208" i="5"/>
  <c r="BI207" i="5"/>
  <c r="BH207" i="5"/>
  <c r="BG207" i="5"/>
  <c r="BF207" i="5"/>
  <c r="T207" i="5"/>
  <c r="R207" i="5"/>
  <c r="P207" i="5"/>
  <c r="BI206" i="5"/>
  <c r="BH206" i="5"/>
  <c r="BG206" i="5"/>
  <c r="BF206" i="5"/>
  <c r="T206" i="5"/>
  <c r="R206" i="5"/>
  <c r="P206" i="5"/>
  <c r="BI205" i="5"/>
  <c r="BH205" i="5"/>
  <c r="BG205" i="5"/>
  <c r="BF205" i="5"/>
  <c r="T205" i="5"/>
  <c r="R205" i="5"/>
  <c r="P205" i="5"/>
  <c r="BI204" i="5"/>
  <c r="BH204" i="5"/>
  <c r="BG204" i="5"/>
  <c r="BF204" i="5"/>
  <c r="T204" i="5"/>
  <c r="R204" i="5"/>
  <c r="P204" i="5"/>
  <c r="BI203" i="5"/>
  <c r="BH203" i="5"/>
  <c r="BG203" i="5"/>
  <c r="BF203" i="5"/>
  <c r="T203" i="5"/>
  <c r="R203" i="5"/>
  <c r="P203" i="5"/>
  <c r="BI202" i="5"/>
  <c r="BH202" i="5"/>
  <c r="BG202" i="5"/>
  <c r="BF202" i="5"/>
  <c r="T202" i="5"/>
  <c r="R202" i="5"/>
  <c r="P202" i="5"/>
  <c r="BI201" i="5"/>
  <c r="BH201" i="5"/>
  <c r="BG201" i="5"/>
  <c r="BF201" i="5"/>
  <c r="T201" i="5"/>
  <c r="R201" i="5"/>
  <c r="P201" i="5"/>
  <c r="BI200" i="5"/>
  <c r="BH200" i="5"/>
  <c r="BG200" i="5"/>
  <c r="BF200" i="5"/>
  <c r="T200" i="5"/>
  <c r="R200" i="5"/>
  <c r="P200" i="5"/>
  <c r="BI199" i="5"/>
  <c r="BH199" i="5"/>
  <c r="BG199" i="5"/>
  <c r="BF199" i="5"/>
  <c r="T199" i="5"/>
  <c r="R199" i="5"/>
  <c r="P199" i="5"/>
  <c r="BI198" i="5"/>
  <c r="BH198" i="5"/>
  <c r="BG198" i="5"/>
  <c r="BF198" i="5"/>
  <c r="T198" i="5"/>
  <c r="R198" i="5"/>
  <c r="P198" i="5"/>
  <c r="BI197" i="5"/>
  <c r="BH197" i="5"/>
  <c r="BG197" i="5"/>
  <c r="BF197" i="5"/>
  <c r="T197" i="5"/>
  <c r="R197" i="5"/>
  <c r="P197" i="5"/>
  <c r="BI196" i="5"/>
  <c r="BH196" i="5"/>
  <c r="BG196" i="5"/>
  <c r="BF196" i="5"/>
  <c r="T196" i="5"/>
  <c r="R196" i="5"/>
  <c r="P196" i="5"/>
  <c r="BI195" i="5"/>
  <c r="BH195" i="5"/>
  <c r="BG195" i="5"/>
  <c r="BF195" i="5"/>
  <c r="T195" i="5"/>
  <c r="R195" i="5"/>
  <c r="P195" i="5"/>
  <c r="BI194" i="5"/>
  <c r="BH194" i="5"/>
  <c r="BG194" i="5"/>
  <c r="BF194" i="5"/>
  <c r="T194" i="5"/>
  <c r="R194" i="5"/>
  <c r="P194" i="5"/>
  <c r="BI193" i="5"/>
  <c r="BH193" i="5"/>
  <c r="BG193" i="5"/>
  <c r="BF193" i="5"/>
  <c r="T193" i="5"/>
  <c r="R193" i="5"/>
  <c r="P193" i="5"/>
  <c r="BI192" i="5"/>
  <c r="BH192" i="5"/>
  <c r="BG192" i="5"/>
  <c r="BF192" i="5"/>
  <c r="T192" i="5"/>
  <c r="R192" i="5"/>
  <c r="P192" i="5"/>
  <c r="BI189" i="5"/>
  <c r="BH189" i="5"/>
  <c r="BG189" i="5"/>
  <c r="BF189" i="5"/>
  <c r="T189" i="5"/>
  <c r="R189" i="5"/>
  <c r="P189" i="5"/>
  <c r="BI188" i="5"/>
  <c r="BH188" i="5"/>
  <c r="BG188" i="5"/>
  <c r="BF188" i="5"/>
  <c r="T188" i="5"/>
  <c r="R188" i="5"/>
  <c r="P188" i="5"/>
  <c r="BI187" i="5"/>
  <c r="BH187" i="5"/>
  <c r="BG187" i="5"/>
  <c r="BF187" i="5"/>
  <c r="T187" i="5"/>
  <c r="R187" i="5"/>
  <c r="P187" i="5"/>
  <c r="BI186" i="5"/>
  <c r="BH186" i="5"/>
  <c r="BG186" i="5"/>
  <c r="BF186" i="5"/>
  <c r="T186" i="5"/>
  <c r="R186" i="5"/>
  <c r="P186" i="5"/>
  <c r="BI185" i="5"/>
  <c r="BH185" i="5"/>
  <c r="BG185" i="5"/>
  <c r="BF185" i="5"/>
  <c r="T185" i="5"/>
  <c r="R185" i="5"/>
  <c r="P185" i="5"/>
  <c r="BI184" i="5"/>
  <c r="BH184" i="5"/>
  <c r="BG184" i="5"/>
  <c r="BF184" i="5"/>
  <c r="T184" i="5"/>
  <c r="R184" i="5"/>
  <c r="P184" i="5"/>
  <c r="BI183" i="5"/>
  <c r="BH183" i="5"/>
  <c r="BG183" i="5"/>
  <c r="BF183" i="5"/>
  <c r="T183" i="5"/>
  <c r="R183" i="5"/>
  <c r="P183" i="5"/>
  <c r="BI182" i="5"/>
  <c r="BH182" i="5"/>
  <c r="BG182" i="5"/>
  <c r="BF182" i="5"/>
  <c r="T182" i="5"/>
  <c r="R182" i="5"/>
  <c r="P182" i="5"/>
  <c r="BI181" i="5"/>
  <c r="BH181" i="5"/>
  <c r="BG181" i="5"/>
  <c r="BF181" i="5"/>
  <c r="T181" i="5"/>
  <c r="R181" i="5"/>
  <c r="P181" i="5"/>
  <c r="BI180" i="5"/>
  <c r="BH180" i="5"/>
  <c r="BG180" i="5"/>
  <c r="BF180" i="5"/>
  <c r="T180" i="5"/>
  <c r="R180" i="5"/>
  <c r="P180" i="5"/>
  <c r="BI179" i="5"/>
  <c r="BH179" i="5"/>
  <c r="BG179" i="5"/>
  <c r="BF179" i="5"/>
  <c r="T179" i="5"/>
  <c r="R179" i="5"/>
  <c r="P179" i="5"/>
  <c r="BI178" i="5"/>
  <c r="BH178" i="5"/>
  <c r="BG178" i="5"/>
  <c r="BF178" i="5"/>
  <c r="T178" i="5"/>
  <c r="R178" i="5"/>
  <c r="P178" i="5"/>
  <c r="BI177" i="5"/>
  <c r="BH177" i="5"/>
  <c r="BG177" i="5"/>
  <c r="BF177" i="5"/>
  <c r="T177" i="5"/>
  <c r="R177" i="5"/>
  <c r="P177" i="5"/>
  <c r="BI176" i="5"/>
  <c r="BH176" i="5"/>
  <c r="BG176" i="5"/>
  <c r="BF176" i="5"/>
  <c r="T176" i="5"/>
  <c r="R176" i="5"/>
  <c r="P176" i="5"/>
  <c r="BI175" i="5"/>
  <c r="BH175" i="5"/>
  <c r="BG175" i="5"/>
  <c r="BF175" i="5"/>
  <c r="T175" i="5"/>
  <c r="R175" i="5"/>
  <c r="P175" i="5"/>
  <c r="BI174" i="5"/>
  <c r="BH174" i="5"/>
  <c r="BG174" i="5"/>
  <c r="BF174" i="5"/>
  <c r="T174" i="5"/>
  <c r="R174" i="5"/>
  <c r="P174" i="5"/>
  <c r="BI173" i="5"/>
  <c r="BH173" i="5"/>
  <c r="BG173" i="5"/>
  <c r="BF173" i="5"/>
  <c r="T173" i="5"/>
  <c r="R173" i="5"/>
  <c r="P173" i="5"/>
  <c r="BI172" i="5"/>
  <c r="BH172" i="5"/>
  <c r="BG172" i="5"/>
  <c r="BF172" i="5"/>
  <c r="T172" i="5"/>
  <c r="R172" i="5"/>
  <c r="P172" i="5"/>
  <c r="BI171" i="5"/>
  <c r="BH171" i="5"/>
  <c r="BG171" i="5"/>
  <c r="BF171" i="5"/>
  <c r="T171" i="5"/>
  <c r="R171" i="5"/>
  <c r="P171" i="5"/>
  <c r="BI170" i="5"/>
  <c r="BH170" i="5"/>
  <c r="BG170" i="5"/>
  <c r="BF170" i="5"/>
  <c r="T170" i="5"/>
  <c r="R170" i="5"/>
  <c r="P170" i="5"/>
  <c r="BI169" i="5"/>
  <c r="BH169" i="5"/>
  <c r="BG169" i="5"/>
  <c r="BF169" i="5"/>
  <c r="T169" i="5"/>
  <c r="R169" i="5"/>
  <c r="P169" i="5"/>
  <c r="BI168" i="5"/>
  <c r="BH168" i="5"/>
  <c r="BG168" i="5"/>
  <c r="BF168" i="5"/>
  <c r="T168" i="5"/>
  <c r="R168" i="5"/>
  <c r="P168" i="5"/>
  <c r="BI167" i="5"/>
  <c r="BH167" i="5"/>
  <c r="BG167" i="5"/>
  <c r="BF167" i="5"/>
  <c r="T167" i="5"/>
  <c r="R167" i="5"/>
  <c r="P167" i="5"/>
  <c r="BI166" i="5"/>
  <c r="BH166" i="5"/>
  <c r="BG166" i="5"/>
  <c r="BF166" i="5"/>
  <c r="T166" i="5"/>
  <c r="R166" i="5"/>
  <c r="P166" i="5"/>
  <c r="BI165" i="5"/>
  <c r="BH165" i="5"/>
  <c r="BG165" i="5"/>
  <c r="BF165" i="5"/>
  <c r="T165" i="5"/>
  <c r="R165" i="5"/>
  <c r="P165" i="5"/>
  <c r="BI164" i="5"/>
  <c r="BH164" i="5"/>
  <c r="BG164" i="5"/>
  <c r="BF164" i="5"/>
  <c r="T164" i="5"/>
  <c r="R164" i="5"/>
  <c r="P164" i="5"/>
  <c r="BI163" i="5"/>
  <c r="BH163" i="5"/>
  <c r="BG163" i="5"/>
  <c r="BF163" i="5"/>
  <c r="T163" i="5"/>
  <c r="R163" i="5"/>
  <c r="P163" i="5"/>
  <c r="BI162" i="5"/>
  <c r="BH162" i="5"/>
  <c r="BG162" i="5"/>
  <c r="BF162" i="5"/>
  <c r="T162" i="5"/>
  <c r="R162" i="5"/>
  <c r="P162" i="5"/>
  <c r="BI161" i="5"/>
  <c r="BH161" i="5"/>
  <c r="BG161" i="5"/>
  <c r="BF161" i="5"/>
  <c r="T161" i="5"/>
  <c r="R161" i="5"/>
  <c r="P161" i="5"/>
  <c r="BI160" i="5"/>
  <c r="BH160" i="5"/>
  <c r="BG160" i="5"/>
  <c r="BF160" i="5"/>
  <c r="T160" i="5"/>
  <c r="R160" i="5"/>
  <c r="P160" i="5"/>
  <c r="BI157" i="5"/>
  <c r="BH157" i="5"/>
  <c r="BG157" i="5"/>
  <c r="BF157" i="5"/>
  <c r="T157" i="5"/>
  <c r="R157" i="5"/>
  <c r="P157"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50" i="5"/>
  <c r="BH150" i="5"/>
  <c r="BG150" i="5"/>
  <c r="BF150" i="5"/>
  <c r="T150" i="5"/>
  <c r="R150" i="5"/>
  <c r="P150" i="5"/>
  <c r="BI149" i="5"/>
  <c r="BH149" i="5"/>
  <c r="BG149" i="5"/>
  <c r="BF149" i="5"/>
  <c r="T149" i="5"/>
  <c r="R149" i="5"/>
  <c r="P149" i="5"/>
  <c r="BI148" i="5"/>
  <c r="BH148" i="5"/>
  <c r="BG148" i="5"/>
  <c r="BF148" i="5"/>
  <c r="T148" i="5"/>
  <c r="R148" i="5"/>
  <c r="P148" i="5"/>
  <c r="BI147" i="5"/>
  <c r="BH147" i="5"/>
  <c r="BG147" i="5"/>
  <c r="BF147" i="5"/>
  <c r="T147" i="5"/>
  <c r="R147" i="5"/>
  <c r="P147" i="5"/>
  <c r="BI146" i="5"/>
  <c r="BH146" i="5"/>
  <c r="BG146" i="5"/>
  <c r="BF146" i="5"/>
  <c r="T146" i="5"/>
  <c r="R146" i="5"/>
  <c r="P146"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J130" i="5"/>
  <c r="J129" i="5"/>
  <c r="F129" i="5"/>
  <c r="F127" i="5"/>
  <c r="E125" i="5"/>
  <c r="J92" i="5"/>
  <c r="J91" i="5"/>
  <c r="F91" i="5"/>
  <c r="F89" i="5"/>
  <c r="E87" i="5"/>
  <c r="J18" i="5"/>
  <c r="E18" i="5"/>
  <c r="F130" i="5" s="1"/>
  <c r="J17" i="5"/>
  <c r="J12" i="5"/>
  <c r="J89" i="5" s="1"/>
  <c r="E7" i="5"/>
  <c r="E123" i="5" s="1"/>
  <c r="J37" i="4"/>
  <c r="J36" i="4"/>
  <c r="AY97" i="1" s="1"/>
  <c r="J35" i="4"/>
  <c r="AX97" i="1" s="1"/>
  <c r="BI263" i="4"/>
  <c r="BH263" i="4"/>
  <c r="BG263" i="4"/>
  <c r="BF263" i="4"/>
  <c r="T263" i="4"/>
  <c r="R263" i="4"/>
  <c r="P263" i="4"/>
  <c r="BI262" i="4"/>
  <c r="BH262" i="4"/>
  <c r="BG262" i="4"/>
  <c r="BF262" i="4"/>
  <c r="T262" i="4"/>
  <c r="R262" i="4"/>
  <c r="P262" i="4"/>
  <c r="BI261" i="4"/>
  <c r="BH261" i="4"/>
  <c r="BG261" i="4"/>
  <c r="BF261" i="4"/>
  <c r="T261" i="4"/>
  <c r="R261" i="4"/>
  <c r="P261" i="4"/>
  <c r="BI260" i="4"/>
  <c r="BH260" i="4"/>
  <c r="BG260" i="4"/>
  <c r="BF260" i="4"/>
  <c r="T260" i="4"/>
  <c r="R260" i="4"/>
  <c r="P260" i="4"/>
  <c r="BI259" i="4"/>
  <c r="BH259" i="4"/>
  <c r="BG259" i="4"/>
  <c r="BF259" i="4"/>
  <c r="T259" i="4"/>
  <c r="R259" i="4"/>
  <c r="P259" i="4"/>
  <c r="BI258" i="4"/>
  <c r="BH258" i="4"/>
  <c r="BG258" i="4"/>
  <c r="BF258" i="4"/>
  <c r="T258" i="4"/>
  <c r="R258" i="4"/>
  <c r="P258" i="4"/>
  <c r="BI257" i="4"/>
  <c r="BH257" i="4"/>
  <c r="BG257" i="4"/>
  <c r="BF257" i="4"/>
  <c r="T257" i="4"/>
  <c r="R257" i="4"/>
  <c r="P257" i="4"/>
  <c r="BI256" i="4"/>
  <c r="BH256" i="4"/>
  <c r="BG256" i="4"/>
  <c r="BF256" i="4"/>
  <c r="T256" i="4"/>
  <c r="R256" i="4"/>
  <c r="P256" i="4"/>
  <c r="BI255" i="4"/>
  <c r="BH255" i="4"/>
  <c r="BG255" i="4"/>
  <c r="BF255" i="4"/>
  <c r="T255" i="4"/>
  <c r="R255" i="4"/>
  <c r="P255" i="4"/>
  <c r="BI254" i="4"/>
  <c r="BH254" i="4"/>
  <c r="BG254" i="4"/>
  <c r="BF254" i="4"/>
  <c r="T254" i="4"/>
  <c r="R254" i="4"/>
  <c r="P254" i="4"/>
  <c r="BI253" i="4"/>
  <c r="BH253" i="4"/>
  <c r="BG253" i="4"/>
  <c r="BF253" i="4"/>
  <c r="T253" i="4"/>
  <c r="R253" i="4"/>
  <c r="P253" i="4"/>
  <c r="BI252" i="4"/>
  <c r="BH252" i="4"/>
  <c r="BG252" i="4"/>
  <c r="BF252" i="4"/>
  <c r="T252" i="4"/>
  <c r="R252" i="4"/>
  <c r="P252" i="4"/>
  <c r="BI251" i="4"/>
  <c r="BH251" i="4"/>
  <c r="BG251" i="4"/>
  <c r="BF251" i="4"/>
  <c r="T251" i="4"/>
  <c r="R251" i="4"/>
  <c r="P251" i="4"/>
  <c r="BI250" i="4"/>
  <c r="BH250" i="4"/>
  <c r="BG250" i="4"/>
  <c r="BF250" i="4"/>
  <c r="T250" i="4"/>
  <c r="R250" i="4"/>
  <c r="P250" i="4"/>
  <c r="BI249" i="4"/>
  <c r="BH249" i="4"/>
  <c r="BG249" i="4"/>
  <c r="BF249" i="4"/>
  <c r="T249" i="4"/>
  <c r="R249" i="4"/>
  <c r="P249" i="4"/>
  <c r="BI248" i="4"/>
  <c r="BH248" i="4"/>
  <c r="BG248" i="4"/>
  <c r="BF248" i="4"/>
  <c r="T248" i="4"/>
  <c r="R248" i="4"/>
  <c r="P248" i="4"/>
  <c r="BI247" i="4"/>
  <c r="BH247" i="4"/>
  <c r="BG247" i="4"/>
  <c r="BF247" i="4"/>
  <c r="T247" i="4"/>
  <c r="R247" i="4"/>
  <c r="P247" i="4"/>
  <c r="BI246" i="4"/>
  <c r="BH246" i="4"/>
  <c r="BG246" i="4"/>
  <c r="BF246" i="4"/>
  <c r="T246" i="4"/>
  <c r="R246" i="4"/>
  <c r="P246" i="4"/>
  <c r="BI245" i="4"/>
  <c r="BH245" i="4"/>
  <c r="BG245" i="4"/>
  <c r="BF245" i="4"/>
  <c r="T245" i="4"/>
  <c r="R245" i="4"/>
  <c r="P245" i="4"/>
  <c r="BI244" i="4"/>
  <c r="BH244" i="4"/>
  <c r="BG244" i="4"/>
  <c r="BF244" i="4"/>
  <c r="T244" i="4"/>
  <c r="R244" i="4"/>
  <c r="P244" i="4"/>
  <c r="BI243" i="4"/>
  <c r="BH243" i="4"/>
  <c r="BG243" i="4"/>
  <c r="BF243" i="4"/>
  <c r="T243" i="4"/>
  <c r="R243" i="4"/>
  <c r="P243" i="4"/>
  <c r="BI242" i="4"/>
  <c r="BH242" i="4"/>
  <c r="BG242" i="4"/>
  <c r="BF242" i="4"/>
  <c r="T242" i="4"/>
  <c r="R242" i="4"/>
  <c r="P242" i="4"/>
  <c r="BI241" i="4"/>
  <c r="BH241" i="4"/>
  <c r="BG241" i="4"/>
  <c r="BF241" i="4"/>
  <c r="T241" i="4"/>
  <c r="R241" i="4"/>
  <c r="P241" i="4"/>
  <c r="BI240" i="4"/>
  <c r="BH240" i="4"/>
  <c r="BG240" i="4"/>
  <c r="BF240" i="4"/>
  <c r="T240" i="4"/>
  <c r="R240" i="4"/>
  <c r="P240" i="4"/>
  <c r="BI239" i="4"/>
  <c r="BH239" i="4"/>
  <c r="BG239" i="4"/>
  <c r="BF239" i="4"/>
  <c r="T239" i="4"/>
  <c r="R239" i="4"/>
  <c r="P239" i="4"/>
  <c r="BI238" i="4"/>
  <c r="BH238" i="4"/>
  <c r="BG238" i="4"/>
  <c r="BF238" i="4"/>
  <c r="T238" i="4"/>
  <c r="R238" i="4"/>
  <c r="P238" i="4"/>
  <c r="BI237" i="4"/>
  <c r="BH237" i="4"/>
  <c r="BG237" i="4"/>
  <c r="BF237" i="4"/>
  <c r="T237" i="4"/>
  <c r="R237" i="4"/>
  <c r="P237" i="4"/>
  <c r="BI236" i="4"/>
  <c r="BH236" i="4"/>
  <c r="BG236" i="4"/>
  <c r="BF236" i="4"/>
  <c r="T236" i="4"/>
  <c r="R236" i="4"/>
  <c r="P236" i="4"/>
  <c r="BI235" i="4"/>
  <c r="BH235" i="4"/>
  <c r="BG235" i="4"/>
  <c r="BF235" i="4"/>
  <c r="T235" i="4"/>
  <c r="R235" i="4"/>
  <c r="P235" i="4"/>
  <c r="BI234" i="4"/>
  <c r="BH234" i="4"/>
  <c r="BG234" i="4"/>
  <c r="BF234" i="4"/>
  <c r="T234" i="4"/>
  <c r="R234" i="4"/>
  <c r="P234" i="4"/>
  <c r="BI233" i="4"/>
  <c r="BH233" i="4"/>
  <c r="BG233" i="4"/>
  <c r="BF233" i="4"/>
  <c r="T233" i="4"/>
  <c r="R233" i="4"/>
  <c r="P233" i="4"/>
  <c r="BI232" i="4"/>
  <c r="BH232" i="4"/>
  <c r="BG232" i="4"/>
  <c r="BF232" i="4"/>
  <c r="T232" i="4"/>
  <c r="R232" i="4"/>
  <c r="P232" i="4"/>
  <c r="BI231" i="4"/>
  <c r="BH231" i="4"/>
  <c r="BG231" i="4"/>
  <c r="BF231" i="4"/>
  <c r="T231" i="4"/>
  <c r="R231" i="4"/>
  <c r="P231" i="4"/>
  <c r="BI230" i="4"/>
  <c r="BH230" i="4"/>
  <c r="BG230" i="4"/>
  <c r="BF230" i="4"/>
  <c r="T230" i="4"/>
  <c r="R230" i="4"/>
  <c r="P230" i="4"/>
  <c r="BI229" i="4"/>
  <c r="BH229" i="4"/>
  <c r="BG229" i="4"/>
  <c r="BF229" i="4"/>
  <c r="T229" i="4"/>
  <c r="R229" i="4"/>
  <c r="P229" i="4"/>
  <c r="BI228" i="4"/>
  <c r="BH228" i="4"/>
  <c r="BG228" i="4"/>
  <c r="BF228" i="4"/>
  <c r="T228" i="4"/>
  <c r="R228" i="4"/>
  <c r="P228" i="4"/>
  <c r="BI227" i="4"/>
  <c r="BH227" i="4"/>
  <c r="BG227" i="4"/>
  <c r="BF227" i="4"/>
  <c r="T227" i="4"/>
  <c r="R227" i="4"/>
  <c r="P227" i="4"/>
  <c r="BI226" i="4"/>
  <c r="BH226" i="4"/>
  <c r="BG226" i="4"/>
  <c r="BF226" i="4"/>
  <c r="T226" i="4"/>
  <c r="R226" i="4"/>
  <c r="P226" i="4"/>
  <c r="BI225" i="4"/>
  <c r="BH225" i="4"/>
  <c r="BG225" i="4"/>
  <c r="BF225" i="4"/>
  <c r="T225" i="4"/>
  <c r="R225" i="4"/>
  <c r="P225" i="4"/>
  <c r="BI224" i="4"/>
  <c r="BH224" i="4"/>
  <c r="BG224" i="4"/>
  <c r="BF224" i="4"/>
  <c r="T224" i="4"/>
  <c r="R224" i="4"/>
  <c r="P224" i="4"/>
  <c r="BI221" i="4"/>
  <c r="BH221" i="4"/>
  <c r="BG221" i="4"/>
  <c r="BF221" i="4"/>
  <c r="T221" i="4"/>
  <c r="R221" i="4"/>
  <c r="P221" i="4"/>
  <c r="BI220" i="4"/>
  <c r="BH220" i="4"/>
  <c r="BG220" i="4"/>
  <c r="BF220" i="4"/>
  <c r="T220" i="4"/>
  <c r="R220" i="4"/>
  <c r="P220" i="4"/>
  <c r="BI219" i="4"/>
  <c r="BH219" i="4"/>
  <c r="BG219" i="4"/>
  <c r="BF219" i="4"/>
  <c r="T219" i="4"/>
  <c r="R219" i="4"/>
  <c r="P219" i="4"/>
  <c r="BI218" i="4"/>
  <c r="BH218" i="4"/>
  <c r="BG218" i="4"/>
  <c r="BF218" i="4"/>
  <c r="T218" i="4"/>
  <c r="R218" i="4"/>
  <c r="P218" i="4"/>
  <c r="BI217" i="4"/>
  <c r="BH217" i="4"/>
  <c r="BG217" i="4"/>
  <c r="BF217" i="4"/>
  <c r="T217" i="4"/>
  <c r="R217" i="4"/>
  <c r="P217" i="4"/>
  <c r="BI216" i="4"/>
  <c r="BH216" i="4"/>
  <c r="BG216" i="4"/>
  <c r="BF216" i="4"/>
  <c r="T216" i="4"/>
  <c r="R216" i="4"/>
  <c r="P216" i="4"/>
  <c r="BI215" i="4"/>
  <c r="BH215" i="4"/>
  <c r="BG215" i="4"/>
  <c r="BF215" i="4"/>
  <c r="T215" i="4"/>
  <c r="R215" i="4"/>
  <c r="P215" i="4"/>
  <c r="BI214" i="4"/>
  <c r="BH214" i="4"/>
  <c r="BG214" i="4"/>
  <c r="BF214" i="4"/>
  <c r="T214" i="4"/>
  <c r="R214" i="4"/>
  <c r="P214" i="4"/>
  <c r="BI213" i="4"/>
  <c r="BH213" i="4"/>
  <c r="BG213" i="4"/>
  <c r="BF213" i="4"/>
  <c r="T213" i="4"/>
  <c r="R213" i="4"/>
  <c r="P213" i="4"/>
  <c r="BI212" i="4"/>
  <c r="BH212" i="4"/>
  <c r="BG212" i="4"/>
  <c r="BF212" i="4"/>
  <c r="T212" i="4"/>
  <c r="R212" i="4"/>
  <c r="P212" i="4"/>
  <c r="BI211" i="4"/>
  <c r="BH211" i="4"/>
  <c r="BG211" i="4"/>
  <c r="BF211" i="4"/>
  <c r="T211" i="4"/>
  <c r="R211" i="4"/>
  <c r="P211" i="4"/>
  <c r="BI210" i="4"/>
  <c r="BH210" i="4"/>
  <c r="BG210" i="4"/>
  <c r="BF210" i="4"/>
  <c r="T210" i="4"/>
  <c r="R210" i="4"/>
  <c r="P210"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0" i="4"/>
  <c r="BH190" i="4"/>
  <c r="BG190" i="4"/>
  <c r="BF190" i="4"/>
  <c r="T190" i="4"/>
  <c r="R190" i="4"/>
  <c r="P190" i="4"/>
  <c r="BI189" i="4"/>
  <c r="BH189" i="4"/>
  <c r="BG189" i="4"/>
  <c r="BF189" i="4"/>
  <c r="T189" i="4"/>
  <c r="R189" i="4"/>
  <c r="P189"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4" i="4"/>
  <c r="BH184" i="4"/>
  <c r="BG184" i="4"/>
  <c r="BF184" i="4"/>
  <c r="T184" i="4"/>
  <c r="R184" i="4"/>
  <c r="P184"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5" i="4"/>
  <c r="BH175" i="4"/>
  <c r="BG175" i="4"/>
  <c r="BF175" i="4"/>
  <c r="T175" i="4"/>
  <c r="R175" i="4"/>
  <c r="P175"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7" i="4"/>
  <c r="BH157" i="4"/>
  <c r="BG157" i="4"/>
  <c r="BF157" i="4"/>
  <c r="T157" i="4"/>
  <c r="R157" i="4"/>
  <c r="P157" i="4"/>
  <c r="BI156" i="4"/>
  <c r="BH156" i="4"/>
  <c r="BG156" i="4"/>
  <c r="BF156" i="4"/>
  <c r="T156" i="4"/>
  <c r="R156" i="4"/>
  <c r="P156"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50" i="4"/>
  <c r="BH150" i="4"/>
  <c r="BG150" i="4"/>
  <c r="BF150" i="4"/>
  <c r="T150" i="4"/>
  <c r="R150" i="4"/>
  <c r="P150"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5" i="4"/>
  <c r="BH145" i="4"/>
  <c r="BG145" i="4"/>
  <c r="BF145" i="4"/>
  <c r="T145" i="4"/>
  <c r="R145" i="4"/>
  <c r="P145"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1" i="4"/>
  <c r="BH131" i="4"/>
  <c r="BG131" i="4"/>
  <c r="BF131" i="4"/>
  <c r="T131" i="4"/>
  <c r="R131" i="4"/>
  <c r="P131" i="4"/>
  <c r="BI130" i="4"/>
  <c r="BH130" i="4"/>
  <c r="BG130" i="4"/>
  <c r="BF130" i="4"/>
  <c r="T130" i="4"/>
  <c r="R130" i="4"/>
  <c r="P130" i="4"/>
  <c r="BI129" i="4"/>
  <c r="BH129" i="4"/>
  <c r="BG129" i="4"/>
  <c r="BF129" i="4"/>
  <c r="T129" i="4"/>
  <c r="R129" i="4"/>
  <c r="P129" i="4"/>
  <c r="J123" i="4"/>
  <c r="J122" i="4"/>
  <c r="F122" i="4"/>
  <c r="F120" i="4"/>
  <c r="E118" i="4"/>
  <c r="J92" i="4"/>
  <c r="J91" i="4"/>
  <c r="F91" i="4"/>
  <c r="F89" i="4"/>
  <c r="E87" i="4"/>
  <c r="J18" i="4"/>
  <c r="E18" i="4"/>
  <c r="F123" i="4" s="1"/>
  <c r="J17" i="4"/>
  <c r="J12" i="4"/>
  <c r="J120" i="4" s="1"/>
  <c r="E7" i="4"/>
  <c r="E116" i="4" s="1"/>
  <c r="J37" i="3"/>
  <c r="J36" i="3"/>
  <c r="AY96" i="1" s="1"/>
  <c r="J35" i="3"/>
  <c r="AX96" i="1" s="1"/>
  <c r="BI973" i="3"/>
  <c r="BH973" i="3"/>
  <c r="BG973" i="3"/>
  <c r="BF973" i="3"/>
  <c r="T973" i="3"/>
  <c r="T972" i="3" s="1"/>
  <c r="T971" i="3" s="1"/>
  <c r="R973" i="3"/>
  <c r="R972" i="3"/>
  <c r="R971" i="3"/>
  <c r="P973" i="3"/>
  <c r="P972" i="3" s="1"/>
  <c r="P971" i="3" s="1"/>
  <c r="BI970" i="3"/>
  <c r="BH970" i="3"/>
  <c r="BG970" i="3"/>
  <c r="BF970" i="3"/>
  <c r="T970" i="3"/>
  <c r="R970" i="3"/>
  <c r="P970" i="3"/>
  <c r="BI963" i="3"/>
  <c r="BH963" i="3"/>
  <c r="BG963" i="3"/>
  <c r="BF963" i="3"/>
  <c r="T963" i="3"/>
  <c r="R963" i="3"/>
  <c r="P963" i="3"/>
  <c r="BI961" i="3"/>
  <c r="BH961" i="3"/>
  <c r="BG961" i="3"/>
  <c r="BF961" i="3"/>
  <c r="T961" i="3"/>
  <c r="R961" i="3"/>
  <c r="P961" i="3"/>
  <c r="BI960" i="3"/>
  <c r="BH960" i="3"/>
  <c r="BG960" i="3"/>
  <c r="BF960" i="3"/>
  <c r="T960" i="3"/>
  <c r="R960" i="3"/>
  <c r="P960" i="3"/>
  <c r="BI958" i="3"/>
  <c r="BH958" i="3"/>
  <c r="BG958" i="3"/>
  <c r="BF958" i="3"/>
  <c r="T958" i="3"/>
  <c r="R958" i="3"/>
  <c r="P958" i="3"/>
  <c r="BI957" i="3"/>
  <c r="BH957" i="3"/>
  <c r="BG957" i="3"/>
  <c r="BF957" i="3"/>
  <c r="T957" i="3"/>
  <c r="R957" i="3"/>
  <c r="P957" i="3"/>
  <c r="BI956" i="3"/>
  <c r="BH956" i="3"/>
  <c r="BG956" i="3"/>
  <c r="BF956" i="3"/>
  <c r="T956" i="3"/>
  <c r="R956" i="3"/>
  <c r="P956" i="3"/>
  <c r="BI955" i="3"/>
  <c r="BH955" i="3"/>
  <c r="BG955" i="3"/>
  <c r="BF955" i="3"/>
  <c r="T955" i="3"/>
  <c r="R955" i="3"/>
  <c r="P955" i="3"/>
  <c r="BI953" i="3"/>
  <c r="BH953" i="3"/>
  <c r="BG953" i="3"/>
  <c r="BF953" i="3"/>
  <c r="T953" i="3"/>
  <c r="R953" i="3"/>
  <c r="P953" i="3"/>
  <c r="BI950" i="3"/>
  <c r="BH950" i="3"/>
  <c r="BG950" i="3"/>
  <c r="BF950" i="3"/>
  <c r="T950" i="3"/>
  <c r="R950" i="3"/>
  <c r="P950" i="3"/>
  <c r="BI946" i="3"/>
  <c r="BH946" i="3"/>
  <c r="BG946" i="3"/>
  <c r="BF946" i="3"/>
  <c r="T946" i="3"/>
  <c r="R946" i="3"/>
  <c r="P946" i="3"/>
  <c r="BI943" i="3"/>
  <c r="BH943" i="3"/>
  <c r="BG943" i="3"/>
  <c r="BF943" i="3"/>
  <c r="T943" i="3"/>
  <c r="R943" i="3"/>
  <c r="P943" i="3"/>
  <c r="BI936" i="3"/>
  <c r="BH936" i="3"/>
  <c r="BG936" i="3"/>
  <c r="BF936" i="3"/>
  <c r="T936" i="3"/>
  <c r="R936" i="3"/>
  <c r="P936" i="3"/>
  <c r="BI933" i="3"/>
  <c r="BH933" i="3"/>
  <c r="BG933" i="3"/>
  <c r="BF933" i="3"/>
  <c r="T933" i="3"/>
  <c r="R933" i="3"/>
  <c r="P933" i="3"/>
  <c r="BI932" i="3"/>
  <c r="BH932" i="3"/>
  <c r="BG932" i="3"/>
  <c r="BF932" i="3"/>
  <c r="T932" i="3"/>
  <c r="R932" i="3"/>
  <c r="P932" i="3"/>
  <c r="BI930" i="3"/>
  <c r="BH930" i="3"/>
  <c r="BG930" i="3"/>
  <c r="BF930" i="3"/>
  <c r="T930" i="3"/>
  <c r="R930" i="3"/>
  <c r="P930" i="3"/>
  <c r="BI927" i="3"/>
  <c r="BH927" i="3"/>
  <c r="BG927" i="3"/>
  <c r="BF927" i="3"/>
  <c r="T927" i="3"/>
  <c r="R927" i="3"/>
  <c r="P927" i="3"/>
  <c r="BI923" i="3"/>
  <c r="BH923" i="3"/>
  <c r="BG923" i="3"/>
  <c r="BF923" i="3"/>
  <c r="T923" i="3"/>
  <c r="R923" i="3"/>
  <c r="P923" i="3"/>
  <c r="BI920" i="3"/>
  <c r="BH920" i="3"/>
  <c r="BG920" i="3"/>
  <c r="BF920" i="3"/>
  <c r="T920" i="3"/>
  <c r="R920" i="3"/>
  <c r="P920" i="3"/>
  <c r="BI916" i="3"/>
  <c r="BH916" i="3"/>
  <c r="BG916" i="3"/>
  <c r="BF916" i="3"/>
  <c r="T916" i="3"/>
  <c r="R916" i="3"/>
  <c r="P916" i="3"/>
  <c r="BI914" i="3"/>
  <c r="BH914" i="3"/>
  <c r="BG914" i="3"/>
  <c r="BF914" i="3"/>
  <c r="T914" i="3"/>
  <c r="R914" i="3"/>
  <c r="P914" i="3"/>
  <c r="BI912" i="3"/>
  <c r="BH912" i="3"/>
  <c r="BG912" i="3"/>
  <c r="BF912" i="3"/>
  <c r="T912" i="3"/>
  <c r="R912" i="3"/>
  <c r="P912" i="3"/>
  <c r="BI911" i="3"/>
  <c r="BH911" i="3"/>
  <c r="BG911" i="3"/>
  <c r="BF911" i="3"/>
  <c r="T911" i="3"/>
  <c r="R911" i="3"/>
  <c r="P911" i="3"/>
  <c r="BI909" i="3"/>
  <c r="BH909" i="3"/>
  <c r="BG909" i="3"/>
  <c r="BF909" i="3"/>
  <c r="T909" i="3"/>
  <c r="R909" i="3"/>
  <c r="P909" i="3"/>
  <c r="BI906" i="3"/>
  <c r="BH906" i="3"/>
  <c r="BG906" i="3"/>
  <c r="BF906" i="3"/>
  <c r="T906" i="3"/>
  <c r="R906" i="3"/>
  <c r="P906" i="3"/>
  <c r="BI904" i="3"/>
  <c r="BH904" i="3"/>
  <c r="BG904" i="3"/>
  <c r="BF904" i="3"/>
  <c r="T904" i="3"/>
  <c r="R904" i="3"/>
  <c r="P904" i="3"/>
  <c r="BI902" i="3"/>
  <c r="BH902" i="3"/>
  <c r="BG902" i="3"/>
  <c r="BF902" i="3"/>
  <c r="T902" i="3"/>
  <c r="R902" i="3"/>
  <c r="P902" i="3"/>
  <c r="BI901" i="3"/>
  <c r="BH901" i="3"/>
  <c r="BG901" i="3"/>
  <c r="BF901" i="3"/>
  <c r="T901" i="3"/>
  <c r="R901" i="3"/>
  <c r="P901" i="3"/>
  <c r="BI900" i="3"/>
  <c r="BH900" i="3"/>
  <c r="BG900" i="3"/>
  <c r="BF900" i="3"/>
  <c r="T900" i="3"/>
  <c r="R900" i="3"/>
  <c r="P900" i="3"/>
  <c r="BI894" i="3"/>
  <c r="BH894" i="3"/>
  <c r="BG894" i="3"/>
  <c r="BF894" i="3"/>
  <c r="T894" i="3"/>
  <c r="R894" i="3"/>
  <c r="P894" i="3"/>
  <c r="BI891" i="3"/>
  <c r="BH891" i="3"/>
  <c r="BG891" i="3"/>
  <c r="BF891" i="3"/>
  <c r="T891" i="3"/>
  <c r="R891" i="3"/>
  <c r="P891" i="3"/>
  <c r="BI890" i="3"/>
  <c r="BH890" i="3"/>
  <c r="BG890" i="3"/>
  <c r="BF890" i="3"/>
  <c r="T890" i="3"/>
  <c r="R890" i="3"/>
  <c r="P890" i="3"/>
  <c r="BI887" i="3"/>
  <c r="BH887" i="3"/>
  <c r="BG887" i="3"/>
  <c r="BF887" i="3"/>
  <c r="T887" i="3"/>
  <c r="R887" i="3"/>
  <c r="P887" i="3"/>
  <c r="BI885" i="3"/>
  <c r="BH885" i="3"/>
  <c r="BG885" i="3"/>
  <c r="BF885" i="3"/>
  <c r="T885" i="3"/>
  <c r="R885" i="3"/>
  <c r="P885" i="3"/>
  <c r="BI883" i="3"/>
  <c r="BH883" i="3"/>
  <c r="BG883" i="3"/>
  <c r="BF883" i="3"/>
  <c r="T883" i="3"/>
  <c r="R883" i="3"/>
  <c r="P883" i="3"/>
  <c r="BI881" i="3"/>
  <c r="BH881" i="3"/>
  <c r="BG881" i="3"/>
  <c r="BF881" i="3"/>
  <c r="T881" i="3"/>
  <c r="R881" i="3"/>
  <c r="P881" i="3"/>
  <c r="BI879" i="3"/>
  <c r="BH879" i="3"/>
  <c r="BG879" i="3"/>
  <c r="BF879" i="3"/>
  <c r="T879" i="3"/>
  <c r="R879" i="3"/>
  <c r="P879" i="3"/>
  <c r="BI877" i="3"/>
  <c r="BH877" i="3"/>
  <c r="BG877" i="3"/>
  <c r="BF877" i="3"/>
  <c r="T877" i="3"/>
  <c r="R877" i="3"/>
  <c r="P877" i="3"/>
  <c r="BI875" i="3"/>
  <c r="BH875" i="3"/>
  <c r="BG875" i="3"/>
  <c r="BF875" i="3"/>
  <c r="T875" i="3"/>
  <c r="R875" i="3"/>
  <c r="P875" i="3"/>
  <c r="BI873" i="3"/>
  <c r="BH873" i="3"/>
  <c r="BG873" i="3"/>
  <c r="BF873" i="3"/>
  <c r="T873" i="3"/>
  <c r="R873" i="3"/>
  <c r="P873" i="3"/>
  <c r="BI871" i="3"/>
  <c r="BH871" i="3"/>
  <c r="BG871" i="3"/>
  <c r="BF871" i="3"/>
  <c r="T871" i="3"/>
  <c r="R871" i="3"/>
  <c r="P871" i="3"/>
  <c r="BI869" i="3"/>
  <c r="BH869" i="3"/>
  <c r="BG869" i="3"/>
  <c r="BF869" i="3"/>
  <c r="T869" i="3"/>
  <c r="R869" i="3"/>
  <c r="P869" i="3"/>
  <c r="BI867" i="3"/>
  <c r="BH867" i="3"/>
  <c r="BG867" i="3"/>
  <c r="BF867" i="3"/>
  <c r="T867" i="3"/>
  <c r="R867" i="3"/>
  <c r="P867" i="3"/>
  <c r="BI865" i="3"/>
  <c r="BH865" i="3"/>
  <c r="BG865" i="3"/>
  <c r="BF865" i="3"/>
  <c r="T865" i="3"/>
  <c r="R865" i="3"/>
  <c r="P865" i="3"/>
  <c r="BI862" i="3"/>
  <c r="BH862" i="3"/>
  <c r="BG862" i="3"/>
  <c r="BF862" i="3"/>
  <c r="T862" i="3"/>
  <c r="R862" i="3"/>
  <c r="P862" i="3"/>
  <c r="BI860" i="3"/>
  <c r="BH860" i="3"/>
  <c r="BG860" i="3"/>
  <c r="BF860" i="3"/>
  <c r="T860" i="3"/>
  <c r="R860" i="3"/>
  <c r="P860" i="3"/>
  <c r="BI858" i="3"/>
  <c r="BH858" i="3"/>
  <c r="BG858" i="3"/>
  <c r="BF858" i="3"/>
  <c r="T858" i="3"/>
  <c r="R858" i="3"/>
  <c r="P858" i="3"/>
  <c r="BI856" i="3"/>
  <c r="BH856" i="3"/>
  <c r="BG856" i="3"/>
  <c r="BF856" i="3"/>
  <c r="T856" i="3"/>
  <c r="R856" i="3"/>
  <c r="P856" i="3"/>
  <c r="BI854" i="3"/>
  <c r="BH854" i="3"/>
  <c r="BG854" i="3"/>
  <c r="BF854" i="3"/>
  <c r="T854" i="3"/>
  <c r="R854" i="3"/>
  <c r="P854" i="3"/>
  <c r="BI852" i="3"/>
  <c r="BH852" i="3"/>
  <c r="BG852" i="3"/>
  <c r="BF852" i="3"/>
  <c r="T852" i="3"/>
  <c r="R852" i="3"/>
  <c r="P852" i="3"/>
  <c r="BI850" i="3"/>
  <c r="BH850" i="3"/>
  <c r="BG850" i="3"/>
  <c r="BF850" i="3"/>
  <c r="T850" i="3"/>
  <c r="R850" i="3"/>
  <c r="P850" i="3"/>
  <c r="BI848" i="3"/>
  <c r="BH848" i="3"/>
  <c r="BG848" i="3"/>
  <c r="BF848" i="3"/>
  <c r="T848" i="3"/>
  <c r="R848" i="3"/>
  <c r="P848" i="3"/>
  <c r="BI846" i="3"/>
  <c r="BH846" i="3"/>
  <c r="BG846" i="3"/>
  <c r="BF846" i="3"/>
  <c r="T846" i="3"/>
  <c r="R846" i="3"/>
  <c r="P846" i="3"/>
  <c r="BI844" i="3"/>
  <c r="BH844" i="3"/>
  <c r="BG844" i="3"/>
  <c r="BF844" i="3"/>
  <c r="T844" i="3"/>
  <c r="R844" i="3"/>
  <c r="P844" i="3"/>
  <c r="BI842" i="3"/>
  <c r="BH842" i="3"/>
  <c r="BG842" i="3"/>
  <c r="BF842" i="3"/>
  <c r="T842" i="3"/>
  <c r="R842" i="3"/>
  <c r="P842" i="3"/>
  <c r="BI840" i="3"/>
  <c r="BH840" i="3"/>
  <c r="BG840" i="3"/>
  <c r="BF840" i="3"/>
  <c r="T840" i="3"/>
  <c r="R840" i="3"/>
  <c r="P840" i="3"/>
  <c r="BI838" i="3"/>
  <c r="BH838" i="3"/>
  <c r="BG838" i="3"/>
  <c r="BF838" i="3"/>
  <c r="T838" i="3"/>
  <c r="R838" i="3"/>
  <c r="P838" i="3"/>
  <c r="BI836" i="3"/>
  <c r="BH836" i="3"/>
  <c r="BG836" i="3"/>
  <c r="BF836" i="3"/>
  <c r="T836" i="3"/>
  <c r="R836" i="3"/>
  <c r="P836" i="3"/>
  <c r="BI834" i="3"/>
  <c r="BH834" i="3"/>
  <c r="BG834" i="3"/>
  <c r="BF834" i="3"/>
  <c r="T834" i="3"/>
  <c r="R834" i="3"/>
  <c r="P834" i="3"/>
  <c r="BI832" i="3"/>
  <c r="BH832" i="3"/>
  <c r="BG832" i="3"/>
  <c r="BF832" i="3"/>
  <c r="T832" i="3"/>
  <c r="R832" i="3"/>
  <c r="P832" i="3"/>
  <c r="BI830" i="3"/>
  <c r="BH830" i="3"/>
  <c r="BG830" i="3"/>
  <c r="BF830" i="3"/>
  <c r="T830" i="3"/>
  <c r="R830" i="3"/>
  <c r="P830" i="3"/>
  <c r="BI828" i="3"/>
  <c r="BH828" i="3"/>
  <c r="BG828" i="3"/>
  <c r="BF828" i="3"/>
  <c r="T828" i="3"/>
  <c r="R828" i="3"/>
  <c r="P828" i="3"/>
  <c r="BI826" i="3"/>
  <c r="BH826" i="3"/>
  <c r="BG826" i="3"/>
  <c r="BF826" i="3"/>
  <c r="T826" i="3"/>
  <c r="R826" i="3"/>
  <c r="P826" i="3"/>
  <c r="BI824" i="3"/>
  <c r="BH824" i="3"/>
  <c r="BG824" i="3"/>
  <c r="BF824" i="3"/>
  <c r="T824" i="3"/>
  <c r="R824" i="3"/>
  <c r="P824" i="3"/>
  <c r="BI822" i="3"/>
  <c r="BH822" i="3"/>
  <c r="BG822" i="3"/>
  <c r="BF822" i="3"/>
  <c r="T822" i="3"/>
  <c r="R822" i="3"/>
  <c r="P822" i="3"/>
  <c r="BI820" i="3"/>
  <c r="BH820" i="3"/>
  <c r="BG820" i="3"/>
  <c r="BF820" i="3"/>
  <c r="T820" i="3"/>
  <c r="R820" i="3"/>
  <c r="P820" i="3"/>
  <c r="BI818" i="3"/>
  <c r="BH818" i="3"/>
  <c r="BG818" i="3"/>
  <c r="BF818" i="3"/>
  <c r="T818" i="3"/>
  <c r="R818" i="3"/>
  <c r="P818" i="3"/>
  <c r="BI816" i="3"/>
  <c r="BH816" i="3"/>
  <c r="BG816" i="3"/>
  <c r="BF816" i="3"/>
  <c r="T816" i="3"/>
  <c r="R816" i="3"/>
  <c r="P816" i="3"/>
  <c r="BI814" i="3"/>
  <c r="BH814" i="3"/>
  <c r="BG814" i="3"/>
  <c r="BF814" i="3"/>
  <c r="T814" i="3"/>
  <c r="R814" i="3"/>
  <c r="P814" i="3"/>
  <c r="BI812" i="3"/>
  <c r="BH812" i="3"/>
  <c r="BG812" i="3"/>
  <c r="BF812" i="3"/>
  <c r="T812" i="3"/>
  <c r="R812" i="3"/>
  <c r="P812" i="3"/>
  <c r="BI810" i="3"/>
  <c r="BH810" i="3"/>
  <c r="BG810" i="3"/>
  <c r="BF810" i="3"/>
  <c r="T810" i="3"/>
  <c r="R810" i="3"/>
  <c r="P810" i="3"/>
  <c r="BI808" i="3"/>
  <c r="BH808" i="3"/>
  <c r="BG808" i="3"/>
  <c r="BF808" i="3"/>
  <c r="T808" i="3"/>
  <c r="R808" i="3"/>
  <c r="P808" i="3"/>
  <c r="BI806" i="3"/>
  <c r="BH806" i="3"/>
  <c r="BG806" i="3"/>
  <c r="BF806" i="3"/>
  <c r="T806" i="3"/>
  <c r="R806" i="3"/>
  <c r="P806" i="3"/>
  <c r="BI804" i="3"/>
  <c r="BH804" i="3"/>
  <c r="BG804" i="3"/>
  <c r="BF804" i="3"/>
  <c r="T804" i="3"/>
  <c r="R804" i="3"/>
  <c r="P804" i="3"/>
  <c r="BI802" i="3"/>
  <c r="BH802" i="3"/>
  <c r="BG802" i="3"/>
  <c r="BF802" i="3"/>
  <c r="T802" i="3"/>
  <c r="R802" i="3"/>
  <c r="P802" i="3"/>
  <c r="BI800" i="3"/>
  <c r="BH800" i="3"/>
  <c r="BG800" i="3"/>
  <c r="BF800" i="3"/>
  <c r="T800" i="3"/>
  <c r="R800" i="3"/>
  <c r="P800" i="3"/>
  <c r="BI798" i="3"/>
  <c r="BH798" i="3"/>
  <c r="BG798" i="3"/>
  <c r="BF798" i="3"/>
  <c r="T798" i="3"/>
  <c r="R798" i="3"/>
  <c r="P798" i="3"/>
  <c r="BI796" i="3"/>
  <c r="BH796" i="3"/>
  <c r="BG796" i="3"/>
  <c r="BF796" i="3"/>
  <c r="T796" i="3"/>
  <c r="R796" i="3"/>
  <c r="P796" i="3"/>
  <c r="BI794" i="3"/>
  <c r="BH794" i="3"/>
  <c r="BG794" i="3"/>
  <c r="BF794" i="3"/>
  <c r="T794" i="3"/>
  <c r="R794" i="3"/>
  <c r="P794" i="3"/>
  <c r="BI792" i="3"/>
  <c r="BH792" i="3"/>
  <c r="BG792" i="3"/>
  <c r="BF792" i="3"/>
  <c r="T792" i="3"/>
  <c r="R792" i="3"/>
  <c r="P792" i="3"/>
  <c r="BI790" i="3"/>
  <c r="BH790" i="3"/>
  <c r="BG790" i="3"/>
  <c r="BF790" i="3"/>
  <c r="T790" i="3"/>
  <c r="R790" i="3"/>
  <c r="P790" i="3"/>
  <c r="BI788" i="3"/>
  <c r="BH788" i="3"/>
  <c r="BG788" i="3"/>
  <c r="BF788" i="3"/>
  <c r="T788" i="3"/>
  <c r="R788" i="3"/>
  <c r="P788" i="3"/>
  <c r="BI786" i="3"/>
  <c r="BH786" i="3"/>
  <c r="BG786" i="3"/>
  <c r="BF786" i="3"/>
  <c r="T786" i="3"/>
  <c r="R786" i="3"/>
  <c r="P786" i="3"/>
  <c r="BI777" i="3"/>
  <c r="BH777" i="3"/>
  <c r="BG777" i="3"/>
  <c r="BF777" i="3"/>
  <c r="T777" i="3"/>
  <c r="R777" i="3"/>
  <c r="P777" i="3"/>
  <c r="BI775" i="3"/>
  <c r="BH775" i="3"/>
  <c r="BG775" i="3"/>
  <c r="BF775" i="3"/>
  <c r="T775" i="3"/>
  <c r="R775" i="3"/>
  <c r="P775" i="3"/>
  <c r="BI773" i="3"/>
  <c r="BH773" i="3"/>
  <c r="BG773" i="3"/>
  <c r="BF773" i="3"/>
  <c r="T773" i="3"/>
  <c r="R773" i="3"/>
  <c r="P773" i="3"/>
  <c r="BI772" i="3"/>
  <c r="BH772" i="3"/>
  <c r="BG772" i="3"/>
  <c r="BF772" i="3"/>
  <c r="T772" i="3"/>
  <c r="R772" i="3"/>
  <c r="P772" i="3"/>
  <c r="BI770" i="3"/>
  <c r="BH770" i="3"/>
  <c r="BG770" i="3"/>
  <c r="BF770" i="3"/>
  <c r="T770" i="3"/>
  <c r="R770" i="3"/>
  <c r="P770" i="3"/>
  <c r="BI769" i="3"/>
  <c r="BH769" i="3"/>
  <c r="BG769" i="3"/>
  <c r="BF769" i="3"/>
  <c r="T769" i="3"/>
  <c r="R769" i="3"/>
  <c r="P769" i="3"/>
  <c r="BI767" i="3"/>
  <c r="BH767" i="3"/>
  <c r="BG767" i="3"/>
  <c r="BF767" i="3"/>
  <c r="T767" i="3"/>
  <c r="R767" i="3"/>
  <c r="P767" i="3"/>
  <c r="BI756" i="3"/>
  <c r="BH756" i="3"/>
  <c r="BG756" i="3"/>
  <c r="BF756" i="3"/>
  <c r="T756" i="3"/>
  <c r="R756" i="3"/>
  <c r="P756" i="3"/>
  <c r="BI746" i="3"/>
  <c r="BH746" i="3"/>
  <c r="BG746" i="3"/>
  <c r="BF746" i="3"/>
  <c r="T746" i="3"/>
  <c r="R746" i="3"/>
  <c r="P746" i="3"/>
  <c r="BI743" i="3"/>
  <c r="BH743" i="3"/>
  <c r="BG743" i="3"/>
  <c r="BF743" i="3"/>
  <c r="T743" i="3"/>
  <c r="R743" i="3"/>
  <c r="P743" i="3"/>
  <c r="BI741" i="3"/>
  <c r="BH741" i="3"/>
  <c r="BG741" i="3"/>
  <c r="BF741" i="3"/>
  <c r="T741" i="3"/>
  <c r="R741" i="3"/>
  <c r="P741" i="3"/>
  <c r="BI734" i="3"/>
  <c r="BH734" i="3"/>
  <c r="BG734" i="3"/>
  <c r="BF734" i="3"/>
  <c r="T734" i="3"/>
  <c r="R734" i="3"/>
  <c r="P734" i="3"/>
  <c r="BI732" i="3"/>
  <c r="BH732" i="3"/>
  <c r="BG732" i="3"/>
  <c r="BF732" i="3"/>
  <c r="T732" i="3"/>
  <c r="R732" i="3"/>
  <c r="P732" i="3"/>
  <c r="BI730" i="3"/>
  <c r="BH730" i="3"/>
  <c r="BG730" i="3"/>
  <c r="BF730" i="3"/>
  <c r="T730" i="3"/>
  <c r="R730" i="3"/>
  <c r="P730" i="3"/>
  <c r="BI727" i="3"/>
  <c r="BH727" i="3"/>
  <c r="BG727" i="3"/>
  <c r="BF727" i="3"/>
  <c r="T727" i="3"/>
  <c r="R727" i="3"/>
  <c r="P727" i="3"/>
  <c r="BI723" i="3"/>
  <c r="BH723" i="3"/>
  <c r="BG723" i="3"/>
  <c r="BF723" i="3"/>
  <c r="T723" i="3"/>
  <c r="R723" i="3"/>
  <c r="P723" i="3"/>
  <c r="BI716" i="3"/>
  <c r="BH716" i="3"/>
  <c r="BG716" i="3"/>
  <c r="BF716" i="3"/>
  <c r="T716" i="3"/>
  <c r="R716" i="3"/>
  <c r="P716" i="3"/>
  <c r="BI713" i="3"/>
  <c r="BH713" i="3"/>
  <c r="BG713" i="3"/>
  <c r="BF713" i="3"/>
  <c r="T713" i="3"/>
  <c r="R713" i="3"/>
  <c r="P713" i="3"/>
  <c r="BI711" i="3"/>
  <c r="BH711" i="3"/>
  <c r="BG711" i="3"/>
  <c r="BF711" i="3"/>
  <c r="T711" i="3"/>
  <c r="R711" i="3"/>
  <c r="P711" i="3"/>
  <c r="BI710" i="3"/>
  <c r="BH710" i="3"/>
  <c r="BG710" i="3"/>
  <c r="BF710" i="3"/>
  <c r="T710" i="3"/>
  <c r="R710" i="3"/>
  <c r="P710" i="3"/>
  <c r="BI709" i="3"/>
  <c r="BH709" i="3"/>
  <c r="BG709" i="3"/>
  <c r="BF709" i="3"/>
  <c r="T709" i="3"/>
  <c r="R709" i="3"/>
  <c r="P709" i="3"/>
  <c r="BI707" i="3"/>
  <c r="BH707" i="3"/>
  <c r="BG707" i="3"/>
  <c r="BF707" i="3"/>
  <c r="T707" i="3"/>
  <c r="R707" i="3"/>
  <c r="P707" i="3"/>
  <c r="BI704" i="3"/>
  <c r="BH704" i="3"/>
  <c r="BG704" i="3"/>
  <c r="BF704" i="3"/>
  <c r="T704" i="3"/>
  <c r="R704" i="3"/>
  <c r="P704" i="3"/>
  <c r="BI699" i="3"/>
  <c r="BH699" i="3"/>
  <c r="BG699" i="3"/>
  <c r="BF699" i="3"/>
  <c r="T699" i="3"/>
  <c r="R699" i="3"/>
  <c r="P699" i="3"/>
  <c r="BI696" i="3"/>
  <c r="BH696" i="3"/>
  <c r="BG696" i="3"/>
  <c r="BF696" i="3"/>
  <c r="T696" i="3"/>
  <c r="R696" i="3"/>
  <c r="P696" i="3"/>
  <c r="BI693" i="3"/>
  <c r="BH693" i="3"/>
  <c r="BG693" i="3"/>
  <c r="BF693" i="3"/>
  <c r="T693" i="3"/>
  <c r="R693" i="3"/>
  <c r="P693" i="3"/>
  <c r="BI686" i="3"/>
  <c r="BH686" i="3"/>
  <c r="BG686" i="3"/>
  <c r="BF686" i="3"/>
  <c r="T686" i="3"/>
  <c r="R686" i="3"/>
  <c r="P686" i="3"/>
  <c r="BI683" i="3"/>
  <c r="BH683" i="3"/>
  <c r="BG683" i="3"/>
  <c r="BF683" i="3"/>
  <c r="T683" i="3"/>
  <c r="R683" i="3"/>
  <c r="P683" i="3"/>
  <c r="BI676" i="3"/>
  <c r="BH676" i="3"/>
  <c r="BG676" i="3"/>
  <c r="BF676" i="3"/>
  <c r="T676" i="3"/>
  <c r="R676" i="3"/>
  <c r="P676" i="3"/>
  <c r="BI674" i="3"/>
  <c r="BH674" i="3"/>
  <c r="BG674" i="3"/>
  <c r="BF674" i="3"/>
  <c r="T674" i="3"/>
  <c r="R674" i="3"/>
  <c r="P674" i="3"/>
  <c r="BI673" i="3"/>
  <c r="BH673" i="3"/>
  <c r="BG673" i="3"/>
  <c r="BF673" i="3"/>
  <c r="T673" i="3"/>
  <c r="R673" i="3"/>
  <c r="P673" i="3"/>
  <c r="BI670" i="3"/>
  <c r="BH670" i="3"/>
  <c r="BG670" i="3"/>
  <c r="BF670" i="3"/>
  <c r="T670" i="3"/>
  <c r="R670" i="3"/>
  <c r="P670" i="3"/>
  <c r="BI667" i="3"/>
  <c r="BH667" i="3"/>
  <c r="BG667" i="3"/>
  <c r="BF667" i="3"/>
  <c r="T667" i="3"/>
  <c r="R667" i="3"/>
  <c r="P667" i="3"/>
  <c r="BI666" i="3"/>
  <c r="BH666" i="3"/>
  <c r="BG666" i="3"/>
  <c r="BF666" i="3"/>
  <c r="T666" i="3"/>
  <c r="R666" i="3"/>
  <c r="P666" i="3"/>
  <c r="BI664" i="3"/>
  <c r="BH664" i="3"/>
  <c r="BG664" i="3"/>
  <c r="BF664" i="3"/>
  <c r="T664" i="3"/>
  <c r="R664" i="3"/>
  <c r="P664" i="3"/>
  <c r="BI661" i="3"/>
  <c r="BH661" i="3"/>
  <c r="BG661" i="3"/>
  <c r="BF661" i="3"/>
  <c r="T661" i="3"/>
  <c r="R661" i="3"/>
  <c r="P661" i="3"/>
  <c r="BI659" i="3"/>
  <c r="BH659" i="3"/>
  <c r="BG659" i="3"/>
  <c r="BF659" i="3"/>
  <c r="T659" i="3"/>
  <c r="R659" i="3"/>
  <c r="P659" i="3"/>
  <c r="BI655" i="3"/>
  <c r="BH655" i="3"/>
  <c r="BG655" i="3"/>
  <c r="BF655" i="3"/>
  <c r="T655" i="3"/>
  <c r="R655" i="3"/>
  <c r="P655" i="3"/>
  <c r="BI653" i="3"/>
  <c r="BH653" i="3"/>
  <c r="BG653" i="3"/>
  <c r="BF653" i="3"/>
  <c r="T653" i="3"/>
  <c r="R653" i="3"/>
  <c r="P653" i="3"/>
  <c r="BI650" i="3"/>
  <c r="BH650" i="3"/>
  <c r="BG650" i="3"/>
  <c r="BF650" i="3"/>
  <c r="T650" i="3"/>
  <c r="R650" i="3"/>
  <c r="P650" i="3"/>
  <c r="BI649" i="3"/>
  <c r="BH649" i="3"/>
  <c r="BG649" i="3"/>
  <c r="BF649" i="3"/>
  <c r="T649" i="3"/>
  <c r="R649" i="3"/>
  <c r="P649" i="3"/>
  <c r="BI648" i="3"/>
  <c r="BH648" i="3"/>
  <c r="BG648" i="3"/>
  <c r="BF648" i="3"/>
  <c r="T648" i="3"/>
  <c r="R648" i="3"/>
  <c r="P648" i="3"/>
  <c r="BI646" i="3"/>
  <c r="BH646" i="3"/>
  <c r="BG646" i="3"/>
  <c r="BF646" i="3"/>
  <c r="T646" i="3"/>
  <c r="R646" i="3"/>
  <c r="P646" i="3"/>
  <c r="BI643" i="3"/>
  <c r="BH643" i="3"/>
  <c r="BG643" i="3"/>
  <c r="BF643" i="3"/>
  <c r="T643" i="3"/>
  <c r="R643" i="3"/>
  <c r="P643" i="3"/>
  <c r="BI638" i="3"/>
  <c r="BH638" i="3"/>
  <c r="BG638" i="3"/>
  <c r="BF638" i="3"/>
  <c r="T638" i="3"/>
  <c r="R638" i="3"/>
  <c r="P638" i="3"/>
  <c r="BI635" i="3"/>
  <c r="BH635" i="3"/>
  <c r="BG635" i="3"/>
  <c r="BF635" i="3"/>
  <c r="T635" i="3"/>
  <c r="R635" i="3"/>
  <c r="P635" i="3"/>
  <c r="BI631" i="3"/>
  <c r="BH631" i="3"/>
  <c r="BG631" i="3"/>
  <c r="BF631" i="3"/>
  <c r="T631" i="3"/>
  <c r="R631" i="3"/>
  <c r="P631" i="3"/>
  <c r="BI628" i="3"/>
  <c r="BH628" i="3"/>
  <c r="BG628" i="3"/>
  <c r="BF628" i="3"/>
  <c r="T628" i="3"/>
  <c r="R628" i="3"/>
  <c r="P628" i="3"/>
  <c r="BI624" i="3"/>
  <c r="BH624" i="3"/>
  <c r="BG624" i="3"/>
  <c r="BF624" i="3"/>
  <c r="T624" i="3"/>
  <c r="R624" i="3"/>
  <c r="P624" i="3"/>
  <c r="BI621" i="3"/>
  <c r="BH621" i="3"/>
  <c r="BG621" i="3"/>
  <c r="BF621" i="3"/>
  <c r="T621" i="3"/>
  <c r="R621" i="3"/>
  <c r="P621" i="3"/>
  <c r="BI617" i="3"/>
  <c r="BH617" i="3"/>
  <c r="BG617" i="3"/>
  <c r="BF617" i="3"/>
  <c r="T617" i="3"/>
  <c r="R617" i="3"/>
  <c r="P617" i="3"/>
  <c r="BI615" i="3"/>
  <c r="BH615" i="3"/>
  <c r="BG615" i="3"/>
  <c r="BF615" i="3"/>
  <c r="T615" i="3"/>
  <c r="R615" i="3"/>
  <c r="P615" i="3"/>
  <c r="BI612" i="3"/>
  <c r="BH612" i="3"/>
  <c r="BG612" i="3"/>
  <c r="BF612" i="3"/>
  <c r="T612" i="3"/>
  <c r="R612" i="3"/>
  <c r="P612" i="3"/>
  <c r="BI606" i="3"/>
  <c r="BH606" i="3"/>
  <c r="BG606" i="3"/>
  <c r="BF606" i="3"/>
  <c r="T606" i="3"/>
  <c r="R606" i="3"/>
  <c r="P606" i="3"/>
  <c r="BI603" i="3"/>
  <c r="BH603" i="3"/>
  <c r="BG603" i="3"/>
  <c r="BF603" i="3"/>
  <c r="T603" i="3"/>
  <c r="R603" i="3"/>
  <c r="P603" i="3"/>
  <c r="BI596" i="3"/>
  <c r="BH596" i="3"/>
  <c r="BG596" i="3"/>
  <c r="BF596" i="3"/>
  <c r="T596" i="3"/>
  <c r="R596" i="3"/>
  <c r="P596" i="3"/>
  <c r="BI593" i="3"/>
  <c r="BH593" i="3"/>
  <c r="BG593" i="3"/>
  <c r="BF593" i="3"/>
  <c r="T593" i="3"/>
  <c r="T592" i="3" s="1"/>
  <c r="R593" i="3"/>
  <c r="R592" i="3" s="1"/>
  <c r="P593" i="3"/>
  <c r="P592" i="3" s="1"/>
  <c r="BI591" i="3"/>
  <c r="BH591" i="3"/>
  <c r="BG591" i="3"/>
  <c r="BF591" i="3"/>
  <c r="T591" i="3"/>
  <c r="R591" i="3"/>
  <c r="P591" i="3"/>
  <c r="BI590" i="3"/>
  <c r="BH590" i="3"/>
  <c r="BG590" i="3"/>
  <c r="BF590" i="3"/>
  <c r="T590" i="3"/>
  <c r="R590" i="3"/>
  <c r="P590" i="3"/>
  <c r="BI589" i="3"/>
  <c r="BH589" i="3"/>
  <c r="BG589" i="3"/>
  <c r="BF589" i="3"/>
  <c r="T589" i="3"/>
  <c r="R589" i="3"/>
  <c r="P589" i="3"/>
  <c r="BI588" i="3"/>
  <c r="BH588" i="3"/>
  <c r="BG588" i="3"/>
  <c r="BF588" i="3"/>
  <c r="T588" i="3"/>
  <c r="R588" i="3"/>
  <c r="P588" i="3"/>
  <c r="BI586" i="3"/>
  <c r="BH586" i="3"/>
  <c r="BG586" i="3"/>
  <c r="BF586" i="3"/>
  <c r="T586" i="3"/>
  <c r="R586" i="3"/>
  <c r="P586" i="3"/>
  <c r="BI585" i="3"/>
  <c r="BH585" i="3"/>
  <c r="BG585" i="3"/>
  <c r="BF585" i="3"/>
  <c r="T585" i="3"/>
  <c r="R585" i="3"/>
  <c r="P585" i="3"/>
  <c r="BI582" i="3"/>
  <c r="BH582" i="3"/>
  <c r="BG582" i="3"/>
  <c r="BF582" i="3"/>
  <c r="T582" i="3"/>
  <c r="R582" i="3"/>
  <c r="P582" i="3"/>
  <c r="BI579" i="3"/>
  <c r="BH579" i="3"/>
  <c r="BG579" i="3"/>
  <c r="BF579" i="3"/>
  <c r="T579" i="3"/>
  <c r="R579" i="3"/>
  <c r="P579" i="3"/>
  <c r="BI578" i="3"/>
  <c r="BH578" i="3"/>
  <c r="BG578" i="3"/>
  <c r="BF578" i="3"/>
  <c r="T578" i="3"/>
  <c r="R578" i="3"/>
  <c r="P578" i="3"/>
  <c r="BI575" i="3"/>
  <c r="BH575" i="3"/>
  <c r="BG575" i="3"/>
  <c r="BF575" i="3"/>
  <c r="T575" i="3"/>
  <c r="R575" i="3"/>
  <c r="P575" i="3"/>
  <c r="BI574" i="3"/>
  <c r="BH574" i="3"/>
  <c r="BG574" i="3"/>
  <c r="BF574" i="3"/>
  <c r="T574" i="3"/>
  <c r="R574" i="3"/>
  <c r="P574" i="3"/>
  <c r="BI573" i="3"/>
  <c r="BH573" i="3"/>
  <c r="BG573" i="3"/>
  <c r="BF573" i="3"/>
  <c r="T573" i="3"/>
  <c r="R573" i="3"/>
  <c r="P573" i="3"/>
  <c r="BI570" i="3"/>
  <c r="BH570" i="3"/>
  <c r="BG570" i="3"/>
  <c r="BF570" i="3"/>
  <c r="T570" i="3"/>
  <c r="R570" i="3"/>
  <c r="P570" i="3"/>
  <c r="BI569" i="3"/>
  <c r="BH569" i="3"/>
  <c r="BG569" i="3"/>
  <c r="BF569" i="3"/>
  <c r="T569" i="3"/>
  <c r="R569" i="3"/>
  <c r="P569" i="3"/>
  <c r="BI568" i="3"/>
  <c r="BH568" i="3"/>
  <c r="BG568" i="3"/>
  <c r="BF568" i="3"/>
  <c r="T568" i="3"/>
  <c r="R568" i="3"/>
  <c r="P568" i="3"/>
  <c r="BI565" i="3"/>
  <c r="BH565" i="3"/>
  <c r="BG565" i="3"/>
  <c r="BF565" i="3"/>
  <c r="T565" i="3"/>
  <c r="R565" i="3"/>
  <c r="P565" i="3"/>
  <c r="BI564" i="3"/>
  <c r="BH564" i="3"/>
  <c r="BG564" i="3"/>
  <c r="BF564" i="3"/>
  <c r="T564" i="3"/>
  <c r="R564" i="3"/>
  <c r="P564" i="3"/>
  <c r="BI563" i="3"/>
  <c r="BH563" i="3"/>
  <c r="BG563" i="3"/>
  <c r="BF563" i="3"/>
  <c r="T563" i="3"/>
  <c r="R563" i="3"/>
  <c r="P563" i="3"/>
  <c r="BI560" i="3"/>
  <c r="BH560" i="3"/>
  <c r="BG560" i="3"/>
  <c r="BF560" i="3"/>
  <c r="T560" i="3"/>
  <c r="R560" i="3"/>
  <c r="P560" i="3"/>
  <c r="BI559" i="3"/>
  <c r="BH559" i="3"/>
  <c r="BG559" i="3"/>
  <c r="BF559" i="3"/>
  <c r="T559" i="3"/>
  <c r="R559" i="3"/>
  <c r="P559" i="3"/>
  <c r="BI558" i="3"/>
  <c r="BH558" i="3"/>
  <c r="BG558" i="3"/>
  <c r="BF558" i="3"/>
  <c r="T558" i="3"/>
  <c r="R558" i="3"/>
  <c r="P558" i="3"/>
  <c r="BI555" i="3"/>
  <c r="BH555" i="3"/>
  <c r="BG555" i="3"/>
  <c r="BF555" i="3"/>
  <c r="T555" i="3"/>
  <c r="R555" i="3"/>
  <c r="P555" i="3"/>
  <c r="BI554" i="3"/>
  <c r="BH554" i="3"/>
  <c r="BG554" i="3"/>
  <c r="BF554" i="3"/>
  <c r="T554" i="3"/>
  <c r="R554" i="3"/>
  <c r="P554" i="3"/>
  <c r="BI553" i="3"/>
  <c r="BH553" i="3"/>
  <c r="BG553" i="3"/>
  <c r="BF553" i="3"/>
  <c r="T553" i="3"/>
  <c r="R553" i="3"/>
  <c r="P553" i="3"/>
  <c r="BI550" i="3"/>
  <c r="BH550" i="3"/>
  <c r="BG550" i="3"/>
  <c r="BF550" i="3"/>
  <c r="T550" i="3"/>
  <c r="R550" i="3"/>
  <c r="P550" i="3"/>
  <c r="BI549" i="3"/>
  <c r="BH549" i="3"/>
  <c r="BG549" i="3"/>
  <c r="BF549" i="3"/>
  <c r="T549" i="3"/>
  <c r="R549" i="3"/>
  <c r="P549" i="3"/>
  <c r="BI547" i="3"/>
  <c r="BH547" i="3"/>
  <c r="BG547" i="3"/>
  <c r="BF547" i="3"/>
  <c r="T547" i="3"/>
  <c r="T546" i="3" s="1"/>
  <c r="R547" i="3"/>
  <c r="R546" i="3"/>
  <c r="P547" i="3"/>
  <c r="P546" i="3" s="1"/>
  <c r="BI545" i="3"/>
  <c r="BH545" i="3"/>
  <c r="BG545" i="3"/>
  <c r="BF545" i="3"/>
  <c r="T545" i="3"/>
  <c r="R545" i="3"/>
  <c r="P545" i="3"/>
  <c r="BI544" i="3"/>
  <c r="BH544" i="3"/>
  <c r="BG544" i="3"/>
  <c r="BF544" i="3"/>
  <c r="T544" i="3"/>
  <c r="R544" i="3"/>
  <c r="P544" i="3"/>
  <c r="BI543" i="3"/>
  <c r="BH543" i="3"/>
  <c r="BG543" i="3"/>
  <c r="BF543" i="3"/>
  <c r="T543" i="3"/>
  <c r="R543" i="3"/>
  <c r="P543" i="3"/>
  <c r="BI542" i="3"/>
  <c r="BH542" i="3"/>
  <c r="BG542" i="3"/>
  <c r="BF542" i="3"/>
  <c r="T542" i="3"/>
  <c r="R542" i="3"/>
  <c r="P542" i="3"/>
  <c r="BI541" i="3"/>
  <c r="BH541" i="3"/>
  <c r="BG541" i="3"/>
  <c r="BF541" i="3"/>
  <c r="T541" i="3"/>
  <c r="R541" i="3"/>
  <c r="P541" i="3"/>
  <c r="BI540" i="3"/>
  <c r="BH540" i="3"/>
  <c r="BG540" i="3"/>
  <c r="BF540" i="3"/>
  <c r="T540" i="3"/>
  <c r="R540" i="3"/>
  <c r="P540" i="3"/>
  <c r="BI539" i="3"/>
  <c r="BH539" i="3"/>
  <c r="BG539" i="3"/>
  <c r="BF539" i="3"/>
  <c r="T539" i="3"/>
  <c r="R539" i="3"/>
  <c r="P539" i="3"/>
  <c r="BI537" i="3"/>
  <c r="BH537" i="3"/>
  <c r="BG537" i="3"/>
  <c r="BF537" i="3"/>
  <c r="T537" i="3"/>
  <c r="R537" i="3"/>
  <c r="P537" i="3"/>
  <c r="BI536" i="3"/>
  <c r="BH536" i="3"/>
  <c r="BG536" i="3"/>
  <c r="BF536" i="3"/>
  <c r="T536" i="3"/>
  <c r="R536" i="3"/>
  <c r="P536" i="3"/>
  <c r="BI535" i="3"/>
  <c r="BH535" i="3"/>
  <c r="BG535" i="3"/>
  <c r="BF535" i="3"/>
  <c r="T535" i="3"/>
  <c r="R535" i="3"/>
  <c r="P535" i="3"/>
  <c r="BI531" i="3"/>
  <c r="BH531" i="3"/>
  <c r="BG531" i="3"/>
  <c r="BF531" i="3"/>
  <c r="T531" i="3"/>
  <c r="R531" i="3"/>
  <c r="P531" i="3"/>
  <c r="BI528" i="3"/>
  <c r="BH528" i="3"/>
  <c r="BG528" i="3"/>
  <c r="BF528" i="3"/>
  <c r="T528" i="3"/>
  <c r="R528" i="3"/>
  <c r="P528" i="3"/>
  <c r="BI527" i="3"/>
  <c r="BH527" i="3"/>
  <c r="BG527" i="3"/>
  <c r="BF527" i="3"/>
  <c r="T527" i="3"/>
  <c r="R527" i="3"/>
  <c r="P527" i="3"/>
  <c r="BI525" i="3"/>
  <c r="BH525" i="3"/>
  <c r="BG525" i="3"/>
  <c r="BF525" i="3"/>
  <c r="T525" i="3"/>
  <c r="R525" i="3"/>
  <c r="P525" i="3"/>
  <c r="BI523" i="3"/>
  <c r="BH523" i="3"/>
  <c r="BG523" i="3"/>
  <c r="BF523" i="3"/>
  <c r="T523" i="3"/>
  <c r="R523" i="3"/>
  <c r="P523" i="3"/>
  <c r="BI519" i="3"/>
  <c r="BH519" i="3"/>
  <c r="BG519" i="3"/>
  <c r="BF519" i="3"/>
  <c r="T519" i="3"/>
  <c r="R519" i="3"/>
  <c r="P519" i="3"/>
  <c r="BI517" i="3"/>
  <c r="BH517" i="3"/>
  <c r="BG517" i="3"/>
  <c r="BF517" i="3"/>
  <c r="T517" i="3"/>
  <c r="R517" i="3"/>
  <c r="P517" i="3"/>
  <c r="BI514" i="3"/>
  <c r="BH514" i="3"/>
  <c r="BG514" i="3"/>
  <c r="BF514" i="3"/>
  <c r="T514" i="3"/>
  <c r="R514" i="3"/>
  <c r="P514" i="3"/>
  <c r="BI511" i="3"/>
  <c r="BH511" i="3"/>
  <c r="BG511" i="3"/>
  <c r="BF511" i="3"/>
  <c r="T511" i="3"/>
  <c r="R511" i="3"/>
  <c r="P511" i="3"/>
  <c r="BI510" i="3"/>
  <c r="BH510" i="3"/>
  <c r="BG510" i="3"/>
  <c r="BF510" i="3"/>
  <c r="T510" i="3"/>
  <c r="R510" i="3"/>
  <c r="P510" i="3"/>
  <c r="BI509" i="3"/>
  <c r="BH509" i="3"/>
  <c r="BG509" i="3"/>
  <c r="BF509" i="3"/>
  <c r="T509" i="3"/>
  <c r="R509" i="3"/>
  <c r="P509" i="3"/>
  <c r="BI505" i="3"/>
  <c r="BH505" i="3"/>
  <c r="BG505" i="3"/>
  <c r="BF505" i="3"/>
  <c r="T505" i="3"/>
  <c r="R505" i="3"/>
  <c r="P505" i="3"/>
  <c r="BI501" i="3"/>
  <c r="BH501" i="3"/>
  <c r="BG501" i="3"/>
  <c r="BF501" i="3"/>
  <c r="T501" i="3"/>
  <c r="R501" i="3"/>
  <c r="P501" i="3"/>
  <c r="BI497" i="3"/>
  <c r="BH497" i="3"/>
  <c r="BG497" i="3"/>
  <c r="BF497" i="3"/>
  <c r="T497" i="3"/>
  <c r="R497" i="3"/>
  <c r="P497" i="3"/>
  <c r="BI492" i="3"/>
  <c r="BH492" i="3"/>
  <c r="BG492" i="3"/>
  <c r="BF492" i="3"/>
  <c r="T492" i="3"/>
  <c r="R492" i="3"/>
  <c r="P492" i="3"/>
  <c r="BI491" i="3"/>
  <c r="BH491" i="3"/>
  <c r="BG491" i="3"/>
  <c r="BF491" i="3"/>
  <c r="T491" i="3"/>
  <c r="R491" i="3"/>
  <c r="P491" i="3"/>
  <c r="BI489" i="3"/>
  <c r="BH489" i="3"/>
  <c r="BG489" i="3"/>
  <c r="BF489" i="3"/>
  <c r="T489" i="3"/>
  <c r="R489" i="3"/>
  <c r="P489" i="3"/>
  <c r="BI487" i="3"/>
  <c r="BH487" i="3"/>
  <c r="BG487" i="3"/>
  <c r="BF487" i="3"/>
  <c r="T487" i="3"/>
  <c r="R487" i="3"/>
  <c r="P487" i="3"/>
  <c r="BI480" i="3"/>
  <c r="BH480" i="3"/>
  <c r="BG480" i="3"/>
  <c r="BF480" i="3"/>
  <c r="T480" i="3"/>
  <c r="R480" i="3"/>
  <c r="P480" i="3"/>
  <c r="BI479" i="3"/>
  <c r="BH479" i="3"/>
  <c r="BG479" i="3"/>
  <c r="BF479" i="3"/>
  <c r="T479" i="3"/>
  <c r="R479" i="3"/>
  <c r="P479" i="3"/>
  <c r="BI473" i="3"/>
  <c r="BH473" i="3"/>
  <c r="BG473" i="3"/>
  <c r="BF473" i="3"/>
  <c r="T473" i="3"/>
  <c r="R473" i="3"/>
  <c r="P473" i="3"/>
  <c r="BI471" i="3"/>
  <c r="BH471" i="3"/>
  <c r="BG471" i="3"/>
  <c r="BF471" i="3"/>
  <c r="T471" i="3"/>
  <c r="R471" i="3"/>
  <c r="P471" i="3"/>
  <c r="BI466" i="3"/>
  <c r="BH466" i="3"/>
  <c r="BG466" i="3"/>
  <c r="BF466" i="3"/>
  <c r="T466" i="3"/>
  <c r="R466" i="3"/>
  <c r="P466" i="3"/>
  <c r="BI462" i="3"/>
  <c r="BH462" i="3"/>
  <c r="BG462" i="3"/>
  <c r="BF462" i="3"/>
  <c r="T462" i="3"/>
  <c r="R462" i="3"/>
  <c r="P462" i="3"/>
  <c r="BI460" i="3"/>
  <c r="BH460" i="3"/>
  <c r="BG460" i="3"/>
  <c r="BF460" i="3"/>
  <c r="T460" i="3"/>
  <c r="R460" i="3"/>
  <c r="P460" i="3"/>
  <c r="BI458" i="3"/>
  <c r="BH458" i="3"/>
  <c r="BG458" i="3"/>
  <c r="BF458" i="3"/>
  <c r="T458" i="3"/>
  <c r="R458" i="3"/>
  <c r="P458" i="3"/>
  <c r="BI454" i="3"/>
  <c r="BH454" i="3"/>
  <c r="BG454" i="3"/>
  <c r="BF454" i="3"/>
  <c r="T454" i="3"/>
  <c r="R454" i="3"/>
  <c r="P454" i="3"/>
  <c r="BI450" i="3"/>
  <c r="BH450" i="3"/>
  <c r="BG450" i="3"/>
  <c r="BF450" i="3"/>
  <c r="T450" i="3"/>
  <c r="R450" i="3"/>
  <c r="P450" i="3"/>
  <c r="BI446" i="3"/>
  <c r="BH446" i="3"/>
  <c r="BG446" i="3"/>
  <c r="BF446" i="3"/>
  <c r="T446" i="3"/>
  <c r="R446" i="3"/>
  <c r="P446" i="3"/>
  <c r="BI444" i="3"/>
  <c r="BH444" i="3"/>
  <c r="BG444" i="3"/>
  <c r="BF444" i="3"/>
  <c r="T444" i="3"/>
  <c r="R444" i="3"/>
  <c r="P444" i="3"/>
  <c r="BI443" i="3"/>
  <c r="BH443" i="3"/>
  <c r="BG443" i="3"/>
  <c r="BF443" i="3"/>
  <c r="T443" i="3"/>
  <c r="R443" i="3"/>
  <c r="P443" i="3"/>
  <c r="BI441" i="3"/>
  <c r="BH441" i="3"/>
  <c r="BG441" i="3"/>
  <c r="BF441" i="3"/>
  <c r="T441" i="3"/>
  <c r="R441" i="3"/>
  <c r="P441" i="3"/>
  <c r="BI437" i="3"/>
  <c r="BH437" i="3"/>
  <c r="BG437" i="3"/>
  <c r="BF437" i="3"/>
  <c r="T437" i="3"/>
  <c r="R437" i="3"/>
  <c r="P437" i="3"/>
  <c r="BI433" i="3"/>
  <c r="BH433" i="3"/>
  <c r="BG433" i="3"/>
  <c r="BF433" i="3"/>
  <c r="T433" i="3"/>
  <c r="R433" i="3"/>
  <c r="P433" i="3"/>
  <c r="BI429" i="3"/>
  <c r="BH429" i="3"/>
  <c r="BG429" i="3"/>
  <c r="BF429" i="3"/>
  <c r="T429" i="3"/>
  <c r="R429" i="3"/>
  <c r="P429" i="3"/>
  <c r="BI427" i="3"/>
  <c r="BH427" i="3"/>
  <c r="BG427" i="3"/>
  <c r="BF427" i="3"/>
  <c r="T427" i="3"/>
  <c r="R427" i="3"/>
  <c r="P427" i="3"/>
  <c r="BI426" i="3"/>
  <c r="BH426" i="3"/>
  <c r="BG426" i="3"/>
  <c r="BF426" i="3"/>
  <c r="T426" i="3"/>
  <c r="R426" i="3"/>
  <c r="P426" i="3"/>
  <c r="BI424" i="3"/>
  <c r="BH424" i="3"/>
  <c r="BG424" i="3"/>
  <c r="BF424" i="3"/>
  <c r="T424" i="3"/>
  <c r="R424" i="3"/>
  <c r="P424" i="3"/>
  <c r="BI422" i="3"/>
  <c r="BH422" i="3"/>
  <c r="BG422" i="3"/>
  <c r="BF422" i="3"/>
  <c r="T422" i="3"/>
  <c r="R422" i="3"/>
  <c r="P422" i="3"/>
  <c r="BI419" i="3"/>
  <c r="BH419" i="3"/>
  <c r="BG419" i="3"/>
  <c r="BF419" i="3"/>
  <c r="T419" i="3"/>
  <c r="R419" i="3"/>
  <c r="P419" i="3"/>
  <c r="BI418" i="3"/>
  <c r="BH418" i="3"/>
  <c r="BG418" i="3"/>
  <c r="BF418" i="3"/>
  <c r="T418" i="3"/>
  <c r="R418" i="3"/>
  <c r="P418" i="3"/>
  <c r="BI417" i="3"/>
  <c r="BH417" i="3"/>
  <c r="BG417" i="3"/>
  <c r="BF417" i="3"/>
  <c r="T417" i="3"/>
  <c r="R417" i="3"/>
  <c r="P417" i="3"/>
  <c r="BI416" i="3"/>
  <c r="BH416" i="3"/>
  <c r="BG416" i="3"/>
  <c r="BF416" i="3"/>
  <c r="T416" i="3"/>
  <c r="R416" i="3"/>
  <c r="P416" i="3"/>
  <c r="BI415" i="3"/>
  <c r="BH415" i="3"/>
  <c r="BG415" i="3"/>
  <c r="BF415" i="3"/>
  <c r="T415" i="3"/>
  <c r="R415" i="3"/>
  <c r="P415" i="3"/>
  <c r="BI413" i="3"/>
  <c r="BH413" i="3"/>
  <c r="BG413" i="3"/>
  <c r="BF413" i="3"/>
  <c r="T413" i="3"/>
  <c r="R413" i="3"/>
  <c r="P413" i="3"/>
  <c r="BI409" i="3"/>
  <c r="BH409" i="3"/>
  <c r="BG409" i="3"/>
  <c r="BF409" i="3"/>
  <c r="T409" i="3"/>
  <c r="R409" i="3"/>
  <c r="P409" i="3"/>
  <c r="BI405" i="3"/>
  <c r="BH405" i="3"/>
  <c r="BG405" i="3"/>
  <c r="BF405" i="3"/>
  <c r="T405" i="3"/>
  <c r="R405" i="3"/>
  <c r="P405" i="3"/>
  <c r="BI402" i="3"/>
  <c r="BH402" i="3"/>
  <c r="BG402" i="3"/>
  <c r="BF402" i="3"/>
  <c r="T402" i="3"/>
  <c r="R402" i="3"/>
  <c r="P402" i="3"/>
  <c r="BI398" i="3"/>
  <c r="BH398" i="3"/>
  <c r="BG398" i="3"/>
  <c r="BF398" i="3"/>
  <c r="T398" i="3"/>
  <c r="R398" i="3"/>
  <c r="P398" i="3"/>
  <c r="BI393" i="3"/>
  <c r="BH393" i="3"/>
  <c r="BG393" i="3"/>
  <c r="BF393" i="3"/>
  <c r="T393" i="3"/>
  <c r="R393" i="3"/>
  <c r="P393" i="3"/>
  <c r="BI391" i="3"/>
  <c r="BH391" i="3"/>
  <c r="BG391" i="3"/>
  <c r="BF391" i="3"/>
  <c r="T391" i="3"/>
  <c r="R391" i="3"/>
  <c r="P391" i="3"/>
  <c r="BI387" i="3"/>
  <c r="BH387" i="3"/>
  <c r="BG387" i="3"/>
  <c r="BF387" i="3"/>
  <c r="T387" i="3"/>
  <c r="R387" i="3"/>
  <c r="P387" i="3"/>
  <c r="BI383" i="3"/>
  <c r="BH383" i="3"/>
  <c r="BG383" i="3"/>
  <c r="BF383" i="3"/>
  <c r="T383" i="3"/>
  <c r="R383" i="3"/>
  <c r="P383" i="3"/>
  <c r="BI382" i="3"/>
  <c r="BH382" i="3"/>
  <c r="BG382" i="3"/>
  <c r="BF382" i="3"/>
  <c r="T382" i="3"/>
  <c r="R382" i="3"/>
  <c r="P382" i="3"/>
  <c r="BI380" i="3"/>
  <c r="BH380" i="3"/>
  <c r="BG380" i="3"/>
  <c r="BF380" i="3"/>
  <c r="T380" i="3"/>
  <c r="R380" i="3"/>
  <c r="P380" i="3"/>
  <c r="BI379" i="3"/>
  <c r="BH379" i="3"/>
  <c r="BG379" i="3"/>
  <c r="BF379" i="3"/>
  <c r="T379" i="3"/>
  <c r="R379" i="3"/>
  <c r="P379" i="3"/>
  <c r="BI375" i="3"/>
  <c r="BH375" i="3"/>
  <c r="BG375" i="3"/>
  <c r="BF375" i="3"/>
  <c r="T375" i="3"/>
  <c r="R375" i="3"/>
  <c r="P375" i="3"/>
  <c r="BI371" i="3"/>
  <c r="BH371" i="3"/>
  <c r="BG371" i="3"/>
  <c r="BF371" i="3"/>
  <c r="T371" i="3"/>
  <c r="R371" i="3"/>
  <c r="P371" i="3"/>
  <c r="BI367" i="3"/>
  <c r="BH367" i="3"/>
  <c r="BG367" i="3"/>
  <c r="BF367" i="3"/>
  <c r="T367" i="3"/>
  <c r="R367" i="3"/>
  <c r="P367" i="3"/>
  <c r="BI362" i="3"/>
  <c r="BH362" i="3"/>
  <c r="BG362" i="3"/>
  <c r="BF362" i="3"/>
  <c r="T362" i="3"/>
  <c r="R362" i="3"/>
  <c r="P362" i="3"/>
  <c r="BI360" i="3"/>
  <c r="BH360" i="3"/>
  <c r="BG360" i="3"/>
  <c r="BF360" i="3"/>
  <c r="T360" i="3"/>
  <c r="R360" i="3"/>
  <c r="P360" i="3"/>
  <c r="BI355" i="3"/>
  <c r="BH355" i="3"/>
  <c r="BG355" i="3"/>
  <c r="BF355" i="3"/>
  <c r="T355" i="3"/>
  <c r="R355" i="3"/>
  <c r="P355" i="3"/>
  <c r="BI353" i="3"/>
  <c r="BH353" i="3"/>
  <c r="BG353" i="3"/>
  <c r="BF353" i="3"/>
  <c r="T353" i="3"/>
  <c r="R353" i="3"/>
  <c r="P353" i="3"/>
  <c r="BI351" i="3"/>
  <c r="BH351" i="3"/>
  <c r="BG351" i="3"/>
  <c r="BF351" i="3"/>
  <c r="T351" i="3"/>
  <c r="R351" i="3"/>
  <c r="P351" i="3"/>
  <c r="BI349" i="3"/>
  <c r="BH349" i="3"/>
  <c r="BG349" i="3"/>
  <c r="BF349" i="3"/>
  <c r="T349" i="3"/>
  <c r="R349" i="3"/>
  <c r="P349" i="3"/>
  <c r="BI347" i="3"/>
  <c r="BH347" i="3"/>
  <c r="BG347" i="3"/>
  <c r="BF347" i="3"/>
  <c r="T347" i="3"/>
  <c r="R347" i="3"/>
  <c r="P347" i="3"/>
  <c r="BI345" i="3"/>
  <c r="BH345" i="3"/>
  <c r="BG345" i="3"/>
  <c r="BF345" i="3"/>
  <c r="T345" i="3"/>
  <c r="R345" i="3"/>
  <c r="P345" i="3"/>
  <c r="BI343" i="3"/>
  <c r="BH343" i="3"/>
  <c r="BG343" i="3"/>
  <c r="BF343" i="3"/>
  <c r="T343" i="3"/>
  <c r="R343" i="3"/>
  <c r="P343" i="3"/>
  <c r="BI341" i="3"/>
  <c r="BH341" i="3"/>
  <c r="BG341" i="3"/>
  <c r="BF341" i="3"/>
  <c r="T341" i="3"/>
  <c r="R341" i="3"/>
  <c r="P341" i="3"/>
  <c r="BI339" i="3"/>
  <c r="BH339" i="3"/>
  <c r="BG339" i="3"/>
  <c r="BF339" i="3"/>
  <c r="T339" i="3"/>
  <c r="R339" i="3"/>
  <c r="P339" i="3"/>
  <c r="BI335" i="3"/>
  <c r="BH335" i="3"/>
  <c r="BG335" i="3"/>
  <c r="BF335" i="3"/>
  <c r="T335" i="3"/>
  <c r="R335" i="3"/>
  <c r="P335" i="3"/>
  <c r="BI330" i="3"/>
  <c r="BH330" i="3"/>
  <c r="BG330" i="3"/>
  <c r="BF330" i="3"/>
  <c r="T330" i="3"/>
  <c r="R330" i="3"/>
  <c r="P330" i="3"/>
  <c r="BI328" i="3"/>
  <c r="BH328" i="3"/>
  <c r="BG328" i="3"/>
  <c r="BF328" i="3"/>
  <c r="T328" i="3"/>
  <c r="R328" i="3"/>
  <c r="P328" i="3"/>
  <c r="BI326" i="3"/>
  <c r="BH326" i="3"/>
  <c r="BG326" i="3"/>
  <c r="BF326" i="3"/>
  <c r="T326" i="3"/>
  <c r="R326" i="3"/>
  <c r="P326" i="3"/>
  <c r="BI322" i="3"/>
  <c r="BH322" i="3"/>
  <c r="BG322" i="3"/>
  <c r="BF322" i="3"/>
  <c r="T322" i="3"/>
  <c r="R322" i="3"/>
  <c r="P322" i="3"/>
  <c r="BI321" i="3"/>
  <c r="BH321" i="3"/>
  <c r="BG321" i="3"/>
  <c r="BF321" i="3"/>
  <c r="T321" i="3"/>
  <c r="R321" i="3"/>
  <c r="P321" i="3"/>
  <c r="BI317" i="3"/>
  <c r="BH317" i="3"/>
  <c r="BG317" i="3"/>
  <c r="BF317" i="3"/>
  <c r="T317" i="3"/>
  <c r="R317" i="3"/>
  <c r="P317" i="3"/>
  <c r="BI313" i="3"/>
  <c r="BH313" i="3"/>
  <c r="BG313" i="3"/>
  <c r="BF313" i="3"/>
  <c r="T313" i="3"/>
  <c r="R313" i="3"/>
  <c r="P313" i="3"/>
  <c r="BI309" i="3"/>
  <c r="BH309" i="3"/>
  <c r="BG309" i="3"/>
  <c r="BF309" i="3"/>
  <c r="T309" i="3"/>
  <c r="R309" i="3"/>
  <c r="P309" i="3"/>
  <c r="BI307" i="3"/>
  <c r="BH307" i="3"/>
  <c r="BG307" i="3"/>
  <c r="BF307" i="3"/>
  <c r="T307" i="3"/>
  <c r="R307" i="3"/>
  <c r="P307" i="3"/>
  <c r="BI304" i="3"/>
  <c r="BH304" i="3"/>
  <c r="BG304" i="3"/>
  <c r="BF304" i="3"/>
  <c r="T304" i="3"/>
  <c r="R304" i="3"/>
  <c r="P304" i="3"/>
  <c r="BI301" i="3"/>
  <c r="BH301" i="3"/>
  <c r="BG301" i="3"/>
  <c r="BF301" i="3"/>
  <c r="T301" i="3"/>
  <c r="R301" i="3"/>
  <c r="P301" i="3"/>
  <c r="BI300" i="3"/>
  <c r="BH300" i="3"/>
  <c r="BG300" i="3"/>
  <c r="BF300" i="3"/>
  <c r="T300" i="3"/>
  <c r="R300" i="3"/>
  <c r="P300" i="3"/>
  <c r="BI298" i="3"/>
  <c r="BH298" i="3"/>
  <c r="BG298" i="3"/>
  <c r="BF298" i="3"/>
  <c r="T298" i="3"/>
  <c r="R298" i="3"/>
  <c r="P298" i="3"/>
  <c r="BI296" i="3"/>
  <c r="BH296" i="3"/>
  <c r="BG296" i="3"/>
  <c r="BF296" i="3"/>
  <c r="T296" i="3"/>
  <c r="R296" i="3"/>
  <c r="P296" i="3"/>
  <c r="BI294" i="3"/>
  <c r="BH294" i="3"/>
  <c r="BG294" i="3"/>
  <c r="BF294" i="3"/>
  <c r="T294" i="3"/>
  <c r="R294" i="3"/>
  <c r="P294" i="3"/>
  <c r="BI292" i="3"/>
  <c r="BH292" i="3"/>
  <c r="BG292" i="3"/>
  <c r="BF292" i="3"/>
  <c r="T292" i="3"/>
  <c r="R292" i="3"/>
  <c r="P292" i="3"/>
  <c r="BI290" i="3"/>
  <c r="BH290" i="3"/>
  <c r="BG290" i="3"/>
  <c r="BF290" i="3"/>
  <c r="T290" i="3"/>
  <c r="R290" i="3"/>
  <c r="P290" i="3"/>
  <c r="BI288" i="3"/>
  <c r="BH288" i="3"/>
  <c r="BG288" i="3"/>
  <c r="BF288" i="3"/>
  <c r="T288" i="3"/>
  <c r="R288" i="3"/>
  <c r="P288" i="3"/>
  <c r="BI286" i="3"/>
  <c r="BH286" i="3"/>
  <c r="BG286" i="3"/>
  <c r="BF286" i="3"/>
  <c r="T286" i="3"/>
  <c r="R286" i="3"/>
  <c r="P286" i="3"/>
  <c r="BI285" i="3"/>
  <c r="BH285" i="3"/>
  <c r="BG285" i="3"/>
  <c r="BF285" i="3"/>
  <c r="T285" i="3"/>
  <c r="R285" i="3"/>
  <c r="P285" i="3"/>
  <c r="BI284" i="3"/>
  <c r="BH284" i="3"/>
  <c r="BG284" i="3"/>
  <c r="BF284" i="3"/>
  <c r="T284" i="3"/>
  <c r="R284" i="3"/>
  <c r="P284" i="3"/>
  <c r="BI280" i="3"/>
  <c r="BH280" i="3"/>
  <c r="BG280" i="3"/>
  <c r="BF280" i="3"/>
  <c r="T280" i="3"/>
  <c r="R280" i="3"/>
  <c r="P280" i="3"/>
  <c r="BI269" i="3"/>
  <c r="BH269" i="3"/>
  <c r="BG269" i="3"/>
  <c r="BF269" i="3"/>
  <c r="T269" i="3"/>
  <c r="R269" i="3"/>
  <c r="P269" i="3"/>
  <c r="BI256" i="3"/>
  <c r="BH256" i="3"/>
  <c r="BG256" i="3"/>
  <c r="BF256" i="3"/>
  <c r="T256" i="3"/>
  <c r="R256" i="3"/>
  <c r="P256" i="3"/>
  <c r="BI252" i="3"/>
  <c r="BH252" i="3"/>
  <c r="BG252" i="3"/>
  <c r="BF252" i="3"/>
  <c r="T252" i="3"/>
  <c r="R252" i="3"/>
  <c r="P252" i="3"/>
  <c r="BI250" i="3"/>
  <c r="BH250" i="3"/>
  <c r="BG250" i="3"/>
  <c r="BF250" i="3"/>
  <c r="T250" i="3"/>
  <c r="R250" i="3"/>
  <c r="P250" i="3"/>
  <c r="BI245" i="3"/>
  <c r="BH245" i="3"/>
  <c r="BG245" i="3"/>
  <c r="BF245" i="3"/>
  <c r="T245" i="3"/>
  <c r="R245" i="3"/>
  <c r="P245" i="3"/>
  <c r="BI244" i="3"/>
  <c r="BH244" i="3"/>
  <c r="BG244" i="3"/>
  <c r="BF244" i="3"/>
  <c r="T244" i="3"/>
  <c r="R244" i="3"/>
  <c r="P244" i="3"/>
  <c r="BI240" i="3"/>
  <c r="BH240" i="3"/>
  <c r="BG240" i="3"/>
  <c r="BF240" i="3"/>
  <c r="T240" i="3"/>
  <c r="R240" i="3"/>
  <c r="P240" i="3"/>
  <c r="BI236" i="3"/>
  <c r="BH236" i="3"/>
  <c r="BG236" i="3"/>
  <c r="BF236" i="3"/>
  <c r="T236" i="3"/>
  <c r="R236" i="3"/>
  <c r="P236" i="3"/>
  <c r="BI232" i="3"/>
  <c r="BH232" i="3"/>
  <c r="BG232" i="3"/>
  <c r="BF232" i="3"/>
  <c r="T232" i="3"/>
  <c r="R232" i="3"/>
  <c r="P232" i="3"/>
  <c r="BI228" i="3"/>
  <c r="BH228" i="3"/>
  <c r="BG228" i="3"/>
  <c r="BF228" i="3"/>
  <c r="T228" i="3"/>
  <c r="R228" i="3"/>
  <c r="P228" i="3"/>
  <c r="BI224" i="3"/>
  <c r="BH224" i="3"/>
  <c r="BG224" i="3"/>
  <c r="BF224" i="3"/>
  <c r="T224" i="3"/>
  <c r="R224" i="3"/>
  <c r="P224" i="3"/>
  <c r="BI219" i="3"/>
  <c r="BH219" i="3"/>
  <c r="BG219" i="3"/>
  <c r="BF219" i="3"/>
  <c r="T219" i="3"/>
  <c r="R219" i="3"/>
  <c r="P219" i="3"/>
  <c r="BI215" i="3"/>
  <c r="BH215" i="3"/>
  <c r="BG215" i="3"/>
  <c r="BF215" i="3"/>
  <c r="T215" i="3"/>
  <c r="R215" i="3"/>
  <c r="P215" i="3"/>
  <c r="BI211" i="3"/>
  <c r="BH211" i="3"/>
  <c r="BG211" i="3"/>
  <c r="BF211" i="3"/>
  <c r="T211" i="3"/>
  <c r="R211" i="3"/>
  <c r="P211" i="3"/>
  <c r="BI207" i="3"/>
  <c r="BH207" i="3"/>
  <c r="BG207" i="3"/>
  <c r="BF207" i="3"/>
  <c r="T207" i="3"/>
  <c r="R207" i="3"/>
  <c r="P207" i="3"/>
  <c r="BI205" i="3"/>
  <c r="BH205" i="3"/>
  <c r="BG205" i="3"/>
  <c r="BF205" i="3"/>
  <c r="T205" i="3"/>
  <c r="R205" i="3"/>
  <c r="P205"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7" i="3"/>
  <c r="BH197" i="3"/>
  <c r="BG197" i="3"/>
  <c r="BF197" i="3"/>
  <c r="T197" i="3"/>
  <c r="R197" i="3"/>
  <c r="P197" i="3"/>
  <c r="BI196" i="3"/>
  <c r="BH196" i="3"/>
  <c r="BG196" i="3"/>
  <c r="BF196" i="3"/>
  <c r="T196" i="3"/>
  <c r="R196" i="3"/>
  <c r="P196" i="3"/>
  <c r="BI195" i="3"/>
  <c r="BH195" i="3"/>
  <c r="BG195" i="3"/>
  <c r="BF195" i="3"/>
  <c r="T195" i="3"/>
  <c r="R195" i="3"/>
  <c r="P195" i="3"/>
  <c r="BI192" i="3"/>
  <c r="BH192" i="3"/>
  <c r="BG192" i="3"/>
  <c r="BF192" i="3"/>
  <c r="T192" i="3"/>
  <c r="R192" i="3"/>
  <c r="P192" i="3"/>
  <c r="BI191" i="3"/>
  <c r="BH191" i="3"/>
  <c r="BG191" i="3"/>
  <c r="BF191" i="3"/>
  <c r="T191" i="3"/>
  <c r="R191" i="3"/>
  <c r="P191" i="3"/>
  <c r="BI190" i="3"/>
  <c r="BH190" i="3"/>
  <c r="BG190" i="3"/>
  <c r="BF190" i="3"/>
  <c r="T190" i="3"/>
  <c r="R190" i="3"/>
  <c r="P190" i="3"/>
  <c r="BI189" i="3"/>
  <c r="BH189" i="3"/>
  <c r="BG189" i="3"/>
  <c r="BF189" i="3"/>
  <c r="T189" i="3"/>
  <c r="R189" i="3"/>
  <c r="P189" i="3"/>
  <c r="BI186" i="3"/>
  <c r="BH186" i="3"/>
  <c r="BG186" i="3"/>
  <c r="BF186" i="3"/>
  <c r="T186" i="3"/>
  <c r="R186" i="3"/>
  <c r="P186" i="3"/>
  <c r="BI185" i="3"/>
  <c r="BH185" i="3"/>
  <c r="BG185" i="3"/>
  <c r="BF185" i="3"/>
  <c r="T185" i="3"/>
  <c r="R185" i="3"/>
  <c r="P185" i="3"/>
  <c r="BI182" i="3"/>
  <c r="BH182" i="3"/>
  <c r="BG182" i="3"/>
  <c r="BF182" i="3"/>
  <c r="T182" i="3"/>
  <c r="R182" i="3"/>
  <c r="P182" i="3"/>
  <c r="BI178" i="3"/>
  <c r="BH178" i="3"/>
  <c r="BG178" i="3"/>
  <c r="BF178" i="3"/>
  <c r="T178" i="3"/>
  <c r="R178" i="3"/>
  <c r="P178" i="3"/>
  <c r="BI177" i="3"/>
  <c r="BH177" i="3"/>
  <c r="BG177" i="3"/>
  <c r="BF177" i="3"/>
  <c r="T177" i="3"/>
  <c r="R177" i="3"/>
  <c r="P177" i="3"/>
  <c r="BI175" i="3"/>
  <c r="BH175" i="3"/>
  <c r="BG175" i="3"/>
  <c r="BF175" i="3"/>
  <c r="T175" i="3"/>
  <c r="R175" i="3"/>
  <c r="P175" i="3"/>
  <c r="BI173" i="3"/>
  <c r="BH173" i="3"/>
  <c r="BG173" i="3"/>
  <c r="BF173" i="3"/>
  <c r="T173" i="3"/>
  <c r="R173" i="3"/>
  <c r="P173" i="3"/>
  <c r="BI168" i="3"/>
  <c r="BH168" i="3"/>
  <c r="BG168" i="3"/>
  <c r="BF168" i="3"/>
  <c r="T168" i="3"/>
  <c r="R168" i="3"/>
  <c r="P168" i="3"/>
  <c r="BI166" i="3"/>
  <c r="BH166" i="3"/>
  <c r="BG166" i="3"/>
  <c r="BF166" i="3"/>
  <c r="T166" i="3"/>
  <c r="R166" i="3"/>
  <c r="P166" i="3"/>
  <c r="BI165" i="3"/>
  <c r="BH165" i="3"/>
  <c r="BG165" i="3"/>
  <c r="BF165" i="3"/>
  <c r="T165" i="3"/>
  <c r="R165" i="3"/>
  <c r="P165" i="3"/>
  <c r="BI161" i="3"/>
  <c r="BH161" i="3"/>
  <c r="BG161" i="3"/>
  <c r="BF161" i="3"/>
  <c r="T161" i="3"/>
  <c r="R161" i="3"/>
  <c r="P161"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3" i="3"/>
  <c r="BH153" i="3"/>
  <c r="BG153" i="3"/>
  <c r="BF153" i="3"/>
  <c r="T153" i="3"/>
  <c r="R153" i="3"/>
  <c r="P153" i="3"/>
  <c r="BI152" i="3"/>
  <c r="BH152" i="3"/>
  <c r="BG152" i="3"/>
  <c r="BF152" i="3"/>
  <c r="T152" i="3"/>
  <c r="R152" i="3"/>
  <c r="P152" i="3"/>
  <c r="BI150" i="3"/>
  <c r="BH150" i="3"/>
  <c r="BG150" i="3"/>
  <c r="BF150" i="3"/>
  <c r="T150" i="3"/>
  <c r="R150" i="3"/>
  <c r="P150" i="3"/>
  <c r="BI148" i="3"/>
  <c r="BH148" i="3"/>
  <c r="BG148" i="3"/>
  <c r="BF148" i="3"/>
  <c r="T148" i="3"/>
  <c r="R148" i="3"/>
  <c r="P148" i="3"/>
  <c r="J142" i="3"/>
  <c r="J141" i="3"/>
  <c r="F141" i="3"/>
  <c r="F139" i="3"/>
  <c r="E137" i="3"/>
  <c r="J92" i="3"/>
  <c r="J91" i="3"/>
  <c r="F91" i="3"/>
  <c r="F89" i="3"/>
  <c r="E87" i="3"/>
  <c r="J18" i="3"/>
  <c r="E18" i="3"/>
  <c r="F142" i="3"/>
  <c r="J17" i="3"/>
  <c r="J12" i="3"/>
  <c r="J139" i="3" s="1"/>
  <c r="E7" i="3"/>
  <c r="E135" i="3" s="1"/>
  <c r="J37" i="2"/>
  <c r="J36" i="2"/>
  <c r="AY95" i="1"/>
  <c r="J35" i="2"/>
  <c r="AX95" i="1"/>
  <c r="BI319" i="2"/>
  <c r="BH319" i="2"/>
  <c r="BG319" i="2"/>
  <c r="BF319" i="2"/>
  <c r="T319" i="2"/>
  <c r="R319" i="2"/>
  <c r="P319" i="2"/>
  <c r="BI318" i="2"/>
  <c r="BH318" i="2"/>
  <c r="BG318" i="2"/>
  <c r="BF318" i="2"/>
  <c r="T318" i="2"/>
  <c r="R318" i="2"/>
  <c r="P318" i="2"/>
  <c r="BI317" i="2"/>
  <c r="BH317" i="2"/>
  <c r="BG317" i="2"/>
  <c r="BF317" i="2"/>
  <c r="T317" i="2"/>
  <c r="R317" i="2"/>
  <c r="P317" i="2"/>
  <c r="BI315" i="2"/>
  <c r="BH315" i="2"/>
  <c r="BG315" i="2"/>
  <c r="BF315" i="2"/>
  <c r="T315" i="2"/>
  <c r="R315" i="2"/>
  <c r="P315" i="2"/>
  <c r="BI313" i="2"/>
  <c r="BH313" i="2"/>
  <c r="BG313" i="2"/>
  <c r="BF313" i="2"/>
  <c r="T313" i="2"/>
  <c r="R313" i="2"/>
  <c r="P313" i="2"/>
  <c r="BI311" i="2"/>
  <c r="BH311" i="2"/>
  <c r="BG311" i="2"/>
  <c r="BF311" i="2"/>
  <c r="T311" i="2"/>
  <c r="R311" i="2"/>
  <c r="P311" i="2"/>
  <c r="BI308" i="2"/>
  <c r="BH308" i="2"/>
  <c r="BG308" i="2"/>
  <c r="BF308" i="2"/>
  <c r="T308" i="2"/>
  <c r="R308" i="2"/>
  <c r="P308" i="2"/>
  <c r="BI306" i="2"/>
  <c r="BH306" i="2"/>
  <c r="BG306" i="2"/>
  <c r="BF306" i="2"/>
  <c r="T306" i="2"/>
  <c r="R306" i="2"/>
  <c r="P306" i="2"/>
  <c r="BI304" i="2"/>
  <c r="BH304" i="2"/>
  <c r="BG304" i="2"/>
  <c r="BF304" i="2"/>
  <c r="T304" i="2"/>
  <c r="R304" i="2"/>
  <c r="P304" i="2"/>
  <c r="BI302" i="2"/>
  <c r="BH302" i="2"/>
  <c r="BG302" i="2"/>
  <c r="BF302" i="2"/>
  <c r="T302" i="2"/>
  <c r="R302" i="2"/>
  <c r="P302" i="2"/>
  <c r="BI298" i="2"/>
  <c r="BH298" i="2"/>
  <c r="BG298" i="2"/>
  <c r="BF298" i="2"/>
  <c r="T298" i="2"/>
  <c r="R298" i="2"/>
  <c r="P298" i="2"/>
  <c r="BI294" i="2"/>
  <c r="BH294" i="2"/>
  <c r="BG294" i="2"/>
  <c r="BF294" i="2"/>
  <c r="T294" i="2"/>
  <c r="R294" i="2"/>
  <c r="P294" i="2"/>
  <c r="BI291" i="2"/>
  <c r="BH291" i="2"/>
  <c r="BG291" i="2"/>
  <c r="BF291" i="2"/>
  <c r="T291" i="2"/>
  <c r="R291" i="2"/>
  <c r="P291" i="2"/>
  <c r="BI288" i="2"/>
  <c r="BH288" i="2"/>
  <c r="BG288" i="2"/>
  <c r="BF288" i="2"/>
  <c r="T288" i="2"/>
  <c r="R288" i="2"/>
  <c r="P288" i="2"/>
  <c r="BI286" i="2"/>
  <c r="BH286" i="2"/>
  <c r="BG286" i="2"/>
  <c r="BF286" i="2"/>
  <c r="T286" i="2"/>
  <c r="R286" i="2"/>
  <c r="P286" i="2"/>
  <c r="BI284" i="2"/>
  <c r="BH284" i="2"/>
  <c r="BG284" i="2"/>
  <c r="BF284" i="2"/>
  <c r="T284" i="2"/>
  <c r="R284" i="2"/>
  <c r="P284" i="2"/>
  <c r="BI280" i="2"/>
  <c r="BH280" i="2"/>
  <c r="BG280" i="2"/>
  <c r="BF280" i="2"/>
  <c r="T280" i="2"/>
  <c r="R280" i="2"/>
  <c r="P280" i="2"/>
  <c r="BI276" i="2"/>
  <c r="BH276" i="2"/>
  <c r="BG276" i="2"/>
  <c r="BF276" i="2"/>
  <c r="T276" i="2"/>
  <c r="R276" i="2"/>
  <c r="P276" i="2"/>
  <c r="BI272" i="2"/>
  <c r="BH272" i="2"/>
  <c r="BG272" i="2"/>
  <c r="BF272" i="2"/>
  <c r="T272" i="2"/>
  <c r="R272" i="2"/>
  <c r="P272" i="2"/>
  <c r="BI268" i="2"/>
  <c r="BH268" i="2"/>
  <c r="BG268" i="2"/>
  <c r="BF268" i="2"/>
  <c r="T268" i="2"/>
  <c r="R268" i="2"/>
  <c r="P268" i="2"/>
  <c r="BI266" i="2"/>
  <c r="BH266" i="2"/>
  <c r="BG266" i="2"/>
  <c r="BF266" i="2"/>
  <c r="T266" i="2"/>
  <c r="R266" i="2"/>
  <c r="P266" i="2"/>
  <c r="BI265" i="2"/>
  <c r="BH265" i="2"/>
  <c r="BG265" i="2"/>
  <c r="BF265" i="2"/>
  <c r="T265" i="2"/>
  <c r="R265" i="2"/>
  <c r="P265" i="2"/>
  <c r="BI261" i="2"/>
  <c r="BH261" i="2"/>
  <c r="BG261" i="2"/>
  <c r="BF261" i="2"/>
  <c r="T261" i="2"/>
  <c r="R261" i="2"/>
  <c r="P261" i="2"/>
  <c r="BI257" i="2"/>
  <c r="BH257" i="2"/>
  <c r="BG257" i="2"/>
  <c r="BF257" i="2"/>
  <c r="T257" i="2"/>
  <c r="R257" i="2"/>
  <c r="P257" i="2"/>
  <c r="BI253" i="2"/>
  <c r="BH253" i="2"/>
  <c r="BG253" i="2"/>
  <c r="BF253" i="2"/>
  <c r="T253" i="2"/>
  <c r="R253" i="2"/>
  <c r="P253" i="2"/>
  <c r="BI250" i="2"/>
  <c r="BH250" i="2"/>
  <c r="BG250" i="2"/>
  <c r="BF250" i="2"/>
  <c r="T250" i="2"/>
  <c r="R250" i="2"/>
  <c r="P250" i="2"/>
  <c r="BI248" i="2"/>
  <c r="BH248" i="2"/>
  <c r="BG248" i="2"/>
  <c r="BF248" i="2"/>
  <c r="T248" i="2"/>
  <c r="R248" i="2"/>
  <c r="P248" i="2"/>
  <c r="BI245" i="2"/>
  <c r="BH245" i="2"/>
  <c r="BG245" i="2"/>
  <c r="BF245" i="2"/>
  <c r="T245" i="2"/>
  <c r="R245" i="2"/>
  <c r="P245" i="2"/>
  <c r="BI243" i="2"/>
  <c r="BH243" i="2"/>
  <c r="BG243" i="2"/>
  <c r="BF243" i="2"/>
  <c r="T243" i="2"/>
  <c r="R243" i="2"/>
  <c r="P243" i="2"/>
  <c r="BI242" i="2"/>
  <c r="BH242" i="2"/>
  <c r="BG242" i="2"/>
  <c r="BF242" i="2"/>
  <c r="T242" i="2"/>
  <c r="R242" i="2"/>
  <c r="P242" i="2"/>
  <c r="BI238" i="2"/>
  <c r="BH238" i="2"/>
  <c r="BG238" i="2"/>
  <c r="BF238" i="2"/>
  <c r="T238" i="2"/>
  <c r="R238" i="2"/>
  <c r="P238" i="2"/>
  <c r="BI235" i="2"/>
  <c r="BH235" i="2"/>
  <c r="BG235" i="2"/>
  <c r="BF235" i="2"/>
  <c r="T235" i="2"/>
  <c r="R235" i="2"/>
  <c r="P235" i="2"/>
  <c r="BI233" i="2"/>
  <c r="BH233" i="2"/>
  <c r="BG233" i="2"/>
  <c r="BF233" i="2"/>
  <c r="T233" i="2"/>
  <c r="R233" i="2"/>
  <c r="P233" i="2"/>
  <c r="BI232" i="2"/>
  <c r="BH232" i="2"/>
  <c r="BG232" i="2"/>
  <c r="BF232" i="2"/>
  <c r="T232" i="2"/>
  <c r="R232" i="2"/>
  <c r="P232" i="2"/>
  <c r="BI231" i="2"/>
  <c r="BH231" i="2"/>
  <c r="BG231" i="2"/>
  <c r="BF231" i="2"/>
  <c r="T231" i="2"/>
  <c r="R231" i="2"/>
  <c r="P231" i="2"/>
  <c r="BI228" i="2"/>
  <c r="BH228" i="2"/>
  <c r="BG228" i="2"/>
  <c r="BF228" i="2"/>
  <c r="T228" i="2"/>
  <c r="R228" i="2"/>
  <c r="P228" i="2"/>
  <c r="BI224" i="2"/>
  <c r="BH224" i="2"/>
  <c r="BG224" i="2"/>
  <c r="BF224" i="2"/>
  <c r="T224" i="2"/>
  <c r="R224" i="2"/>
  <c r="P224" i="2"/>
  <c r="BI217" i="2"/>
  <c r="BH217" i="2"/>
  <c r="BG217" i="2"/>
  <c r="BF217" i="2"/>
  <c r="T217" i="2"/>
  <c r="R217" i="2"/>
  <c r="P217" i="2"/>
  <c r="BI213" i="2"/>
  <c r="BH213" i="2"/>
  <c r="BG213" i="2"/>
  <c r="BF213" i="2"/>
  <c r="T213" i="2"/>
  <c r="R213" i="2"/>
  <c r="P213" i="2"/>
  <c r="BI210" i="2"/>
  <c r="BH210" i="2"/>
  <c r="BG210" i="2"/>
  <c r="BF210" i="2"/>
  <c r="T210" i="2"/>
  <c r="R210" i="2"/>
  <c r="P210" i="2"/>
  <c r="BI208" i="2"/>
  <c r="BH208" i="2"/>
  <c r="BG208" i="2"/>
  <c r="BF208" i="2"/>
  <c r="T208" i="2"/>
  <c r="R208" i="2"/>
  <c r="P208" i="2"/>
  <c r="BI206" i="2"/>
  <c r="BH206" i="2"/>
  <c r="BG206" i="2"/>
  <c r="BF206" i="2"/>
  <c r="T206" i="2"/>
  <c r="R206" i="2"/>
  <c r="P206" i="2"/>
  <c r="BI204" i="2"/>
  <c r="BH204" i="2"/>
  <c r="BG204" i="2"/>
  <c r="BF204" i="2"/>
  <c r="T204" i="2"/>
  <c r="R204" i="2"/>
  <c r="P204" i="2"/>
  <c r="BI202" i="2"/>
  <c r="BH202" i="2"/>
  <c r="BG202" i="2"/>
  <c r="BF202" i="2"/>
  <c r="T202" i="2"/>
  <c r="R202" i="2"/>
  <c r="P202" i="2"/>
  <c r="BI200" i="2"/>
  <c r="BH200" i="2"/>
  <c r="BG200" i="2"/>
  <c r="BF200" i="2"/>
  <c r="T200" i="2"/>
  <c r="R200" i="2"/>
  <c r="P200" i="2"/>
  <c r="BI198" i="2"/>
  <c r="BH198" i="2"/>
  <c r="BG198" i="2"/>
  <c r="BF198" i="2"/>
  <c r="T198" i="2"/>
  <c r="R198" i="2"/>
  <c r="P198" i="2"/>
  <c r="BI196" i="2"/>
  <c r="BH196" i="2"/>
  <c r="BG196" i="2"/>
  <c r="BF196" i="2"/>
  <c r="T196" i="2"/>
  <c r="R196" i="2"/>
  <c r="P196" i="2"/>
  <c r="BI195" i="2"/>
  <c r="BH195" i="2"/>
  <c r="BG195" i="2"/>
  <c r="BF195" i="2"/>
  <c r="T195" i="2"/>
  <c r="R195" i="2"/>
  <c r="P195" i="2"/>
  <c r="BI193" i="2"/>
  <c r="BH193" i="2"/>
  <c r="BG193" i="2"/>
  <c r="BF193" i="2"/>
  <c r="T193" i="2"/>
  <c r="R193" i="2"/>
  <c r="P193" i="2"/>
  <c r="BI191" i="2"/>
  <c r="BH191" i="2"/>
  <c r="BG191" i="2"/>
  <c r="BF191" i="2"/>
  <c r="T191" i="2"/>
  <c r="R191" i="2"/>
  <c r="P191" i="2"/>
  <c r="BI189" i="2"/>
  <c r="BH189" i="2"/>
  <c r="BG189" i="2"/>
  <c r="BF189" i="2"/>
  <c r="T189" i="2"/>
  <c r="R189" i="2"/>
  <c r="P189" i="2"/>
  <c r="BI187" i="2"/>
  <c r="BH187" i="2"/>
  <c r="BG187" i="2"/>
  <c r="BF187" i="2"/>
  <c r="T187" i="2"/>
  <c r="R187" i="2"/>
  <c r="P187" i="2"/>
  <c r="BI185" i="2"/>
  <c r="BH185" i="2"/>
  <c r="BG185" i="2"/>
  <c r="BF185" i="2"/>
  <c r="T185" i="2"/>
  <c r="R185" i="2"/>
  <c r="P185" i="2"/>
  <c r="BI183" i="2"/>
  <c r="BH183" i="2"/>
  <c r="BG183" i="2"/>
  <c r="BF183" i="2"/>
  <c r="T183" i="2"/>
  <c r="R183" i="2"/>
  <c r="P183" i="2"/>
  <c r="BI179" i="2"/>
  <c r="BH179" i="2"/>
  <c r="BG179" i="2"/>
  <c r="BF179" i="2"/>
  <c r="T179" i="2"/>
  <c r="R179" i="2"/>
  <c r="P179" i="2"/>
  <c r="BI175" i="2"/>
  <c r="BH175" i="2"/>
  <c r="BG175" i="2"/>
  <c r="BF175" i="2"/>
  <c r="T175" i="2"/>
  <c r="R175" i="2"/>
  <c r="P175" i="2"/>
  <c r="BI173" i="2"/>
  <c r="BH173" i="2"/>
  <c r="BG173" i="2"/>
  <c r="BF173" i="2"/>
  <c r="T173" i="2"/>
  <c r="R173" i="2"/>
  <c r="P173" i="2"/>
  <c r="BI169" i="2"/>
  <c r="BH169" i="2"/>
  <c r="BG169" i="2"/>
  <c r="BF169" i="2"/>
  <c r="T169" i="2"/>
  <c r="R169" i="2"/>
  <c r="P169" i="2"/>
  <c r="BI165" i="2"/>
  <c r="BH165" i="2"/>
  <c r="BG165" i="2"/>
  <c r="BF165" i="2"/>
  <c r="T165" i="2"/>
  <c r="R165" i="2"/>
  <c r="P165" i="2"/>
  <c r="BI164" i="2"/>
  <c r="BH164" i="2"/>
  <c r="BG164" i="2"/>
  <c r="BF164" i="2"/>
  <c r="T164" i="2"/>
  <c r="R164" i="2"/>
  <c r="P164" i="2"/>
  <c r="BI159" i="2"/>
  <c r="BH159" i="2"/>
  <c r="BG159" i="2"/>
  <c r="BF159" i="2"/>
  <c r="T159" i="2"/>
  <c r="R159" i="2"/>
  <c r="P159" i="2"/>
  <c r="BI154" i="2"/>
  <c r="BH154" i="2"/>
  <c r="BG154" i="2"/>
  <c r="BF154" i="2"/>
  <c r="T154" i="2"/>
  <c r="R154" i="2"/>
  <c r="P154" i="2"/>
  <c r="BI152" i="2"/>
  <c r="BH152" i="2"/>
  <c r="BG152" i="2"/>
  <c r="BF152" i="2"/>
  <c r="T152" i="2"/>
  <c r="R152" i="2"/>
  <c r="P152" i="2"/>
  <c r="BI150" i="2"/>
  <c r="BH150" i="2"/>
  <c r="BG150" i="2"/>
  <c r="BF150" i="2"/>
  <c r="T150" i="2"/>
  <c r="R150" i="2"/>
  <c r="P150" i="2"/>
  <c r="BI148" i="2"/>
  <c r="BH148" i="2"/>
  <c r="BG148" i="2"/>
  <c r="BF148" i="2"/>
  <c r="T148" i="2"/>
  <c r="R148" i="2"/>
  <c r="P148" i="2"/>
  <c r="BI146" i="2"/>
  <c r="BH146" i="2"/>
  <c r="BG146" i="2"/>
  <c r="BF146" i="2"/>
  <c r="T146" i="2"/>
  <c r="R146" i="2"/>
  <c r="P146" i="2"/>
  <c r="BI144" i="2"/>
  <c r="BH144" i="2"/>
  <c r="BG144" i="2"/>
  <c r="BF144" i="2"/>
  <c r="T144" i="2"/>
  <c r="R144" i="2"/>
  <c r="P144" i="2"/>
  <c r="BI140" i="2"/>
  <c r="BH140" i="2"/>
  <c r="BG140" i="2"/>
  <c r="BF140" i="2"/>
  <c r="T140" i="2"/>
  <c r="R140" i="2"/>
  <c r="P140" i="2"/>
  <c r="BI136" i="2"/>
  <c r="BH136" i="2"/>
  <c r="BG136" i="2"/>
  <c r="BF136" i="2"/>
  <c r="T136" i="2"/>
  <c r="R136" i="2"/>
  <c r="P136" i="2"/>
  <c r="BI132" i="2"/>
  <c r="BH132" i="2"/>
  <c r="BG132" i="2"/>
  <c r="BF132" i="2"/>
  <c r="T132" i="2"/>
  <c r="R132" i="2"/>
  <c r="P132" i="2"/>
  <c r="BI130" i="2"/>
  <c r="BH130" i="2"/>
  <c r="BG130" i="2"/>
  <c r="BF130" i="2"/>
  <c r="T130" i="2"/>
  <c r="R130" i="2"/>
  <c r="P130" i="2"/>
  <c r="J124" i="2"/>
  <c r="J123" i="2"/>
  <c r="F123" i="2"/>
  <c r="F121" i="2"/>
  <c r="E119" i="2"/>
  <c r="J92" i="2"/>
  <c r="J91" i="2"/>
  <c r="F91" i="2"/>
  <c r="F89" i="2"/>
  <c r="E87" i="2"/>
  <c r="J18" i="2"/>
  <c r="E18" i="2"/>
  <c r="F124" i="2"/>
  <c r="J17" i="2"/>
  <c r="J12" i="2"/>
  <c r="J121" i="2" s="1"/>
  <c r="E7" i="2"/>
  <c r="E117" i="2"/>
  <c r="L90" i="1"/>
  <c r="AM90" i="1"/>
  <c r="AM89" i="1"/>
  <c r="L89" i="1"/>
  <c r="AM87" i="1"/>
  <c r="L87" i="1"/>
  <c r="L85" i="1"/>
  <c r="L84" i="1"/>
  <c r="AS94" i="1"/>
  <c r="BK319" i="2"/>
  <c r="J319" i="2"/>
  <c r="BK318" i="2"/>
  <c r="J318" i="2"/>
  <c r="BK317" i="2"/>
  <c r="J317" i="2"/>
  <c r="BK315" i="2"/>
  <c r="J315" i="2"/>
  <c r="BK313" i="2"/>
  <c r="J313" i="2"/>
  <c r="BK311" i="2"/>
  <c r="J311" i="2"/>
  <c r="BK308" i="2"/>
  <c r="J308" i="2"/>
  <c r="BK306" i="2"/>
  <c r="J306" i="2"/>
  <c r="BK304" i="2"/>
  <c r="J304" i="2"/>
  <c r="J302" i="2"/>
  <c r="BK298" i="2"/>
  <c r="J298" i="2"/>
  <c r="J294" i="2"/>
  <c r="J291" i="2"/>
  <c r="J288" i="2"/>
  <c r="J286" i="2"/>
  <c r="J284" i="2"/>
  <c r="J280" i="2"/>
  <c r="J276" i="2"/>
  <c r="J272" i="2"/>
  <c r="J268" i="2"/>
  <c r="J266" i="2"/>
  <c r="J265" i="2"/>
  <c r="J261" i="2"/>
  <c r="J257" i="2"/>
  <c r="J253" i="2"/>
  <c r="J250" i="2"/>
  <c r="J248" i="2"/>
  <c r="J245" i="2"/>
  <c r="BK243" i="2"/>
  <c r="BK242" i="2"/>
  <c r="BK238" i="2"/>
  <c r="BK235" i="2"/>
  <c r="BK233" i="2"/>
  <c r="BK232" i="2"/>
  <c r="BK231" i="2"/>
  <c r="BK228" i="2"/>
  <c r="BK224" i="2"/>
  <c r="BK217" i="2"/>
  <c r="BK213" i="2"/>
  <c r="BK210" i="2"/>
  <c r="BK208" i="2"/>
  <c r="BK206" i="2"/>
  <c r="BK204" i="2"/>
  <c r="J204" i="2"/>
  <c r="J202" i="2"/>
  <c r="J200" i="2"/>
  <c r="J198" i="2"/>
  <c r="J196" i="2"/>
  <c r="BK193" i="2"/>
  <c r="J193" i="2"/>
  <c r="J191" i="2"/>
  <c r="BK187" i="2"/>
  <c r="BK185" i="2"/>
  <c r="BK183" i="2"/>
  <c r="BK179" i="2"/>
  <c r="BK175" i="2"/>
  <c r="BK173" i="2"/>
  <c r="BK169" i="2"/>
  <c r="BK165" i="2"/>
  <c r="BK164" i="2"/>
  <c r="BK159" i="2"/>
  <c r="BK154" i="2"/>
  <c r="BK152" i="2"/>
  <c r="BK150" i="2"/>
  <c r="BK148" i="2"/>
  <c r="BK146" i="2"/>
  <c r="BK144" i="2"/>
  <c r="BK140" i="2"/>
  <c r="BK136" i="2"/>
  <c r="BK132" i="2"/>
  <c r="J132" i="2"/>
  <c r="BK963" i="3"/>
  <c r="BK960" i="3"/>
  <c r="J957" i="3"/>
  <c r="J955" i="3"/>
  <c r="BK950" i="3"/>
  <c r="J946" i="3"/>
  <c r="BK933" i="3"/>
  <c r="J930" i="3"/>
  <c r="J923" i="3"/>
  <c r="BK916" i="3"/>
  <c r="J912" i="3"/>
  <c r="J909" i="3"/>
  <c r="BK904" i="3"/>
  <c r="BK901" i="3"/>
  <c r="J894" i="3"/>
  <c r="J890" i="3"/>
  <c r="J885" i="3"/>
  <c r="BK881" i="3"/>
  <c r="J877" i="3"/>
  <c r="BK873" i="3"/>
  <c r="BK869" i="3"/>
  <c r="J865" i="3"/>
  <c r="BK860" i="3"/>
  <c r="J856" i="3"/>
  <c r="BK852" i="3"/>
  <c r="J848" i="3"/>
  <c r="J844" i="3"/>
  <c r="J842" i="3"/>
  <c r="BK838" i="3"/>
  <c r="J834" i="3"/>
  <c r="J830" i="3"/>
  <c r="J826" i="3"/>
  <c r="BK822" i="3"/>
  <c r="BK818" i="3"/>
  <c r="J814" i="3"/>
  <c r="BK810" i="3"/>
  <c r="J806" i="3"/>
  <c r="BK802" i="3"/>
  <c r="J798" i="3"/>
  <c r="BK794" i="3"/>
  <c r="J790" i="3"/>
  <c r="BK786" i="3"/>
  <c r="J775" i="3"/>
  <c r="J772" i="3"/>
  <c r="J769" i="3"/>
  <c r="J756" i="3"/>
  <c r="BK743" i="3"/>
  <c r="J734" i="3"/>
  <c r="J732" i="3"/>
  <c r="BK727" i="3"/>
  <c r="J713" i="3"/>
  <c r="BK710" i="3"/>
  <c r="BK709" i="3"/>
  <c r="BK704" i="3"/>
  <c r="J696" i="3"/>
  <c r="BK686" i="3"/>
  <c r="BK676" i="3"/>
  <c r="J670" i="3"/>
  <c r="J666" i="3"/>
  <c r="J661" i="3"/>
  <c r="BK655" i="3"/>
  <c r="BK650" i="3"/>
  <c r="J648" i="3"/>
  <c r="BK643" i="3"/>
  <c r="BK635" i="3"/>
  <c r="BK631" i="3"/>
  <c r="BK628" i="3"/>
  <c r="BK624" i="3"/>
  <c r="BK621" i="3"/>
  <c r="J617" i="3"/>
  <c r="J615" i="3"/>
  <c r="J612" i="3"/>
  <c r="J606" i="3"/>
  <c r="BK603" i="3"/>
  <c r="BK596" i="3"/>
  <c r="J593" i="3"/>
  <c r="BK590" i="3"/>
  <c r="J589" i="3"/>
  <c r="BK586" i="3"/>
  <c r="BK582" i="3"/>
  <c r="BK578" i="3"/>
  <c r="BK575" i="3"/>
  <c r="BK570" i="3"/>
  <c r="J568" i="3"/>
  <c r="BK564" i="3"/>
  <c r="J560" i="3"/>
  <c r="BK558" i="3"/>
  <c r="J554" i="3"/>
  <c r="BK550" i="3"/>
  <c r="BK547" i="3"/>
  <c r="J543" i="3"/>
  <c r="J540" i="3"/>
  <c r="BK537" i="3"/>
  <c r="J535" i="3"/>
  <c r="BK528" i="3"/>
  <c r="BK525" i="3"/>
  <c r="BK519" i="3"/>
  <c r="J514" i="3"/>
  <c r="J510" i="3"/>
  <c r="BK505" i="3"/>
  <c r="J497" i="3"/>
  <c r="BK491" i="3"/>
  <c r="BK487" i="3"/>
  <c r="J479" i="3"/>
  <c r="BK471" i="3"/>
  <c r="BK462" i="3"/>
  <c r="J458" i="3"/>
  <c r="J450" i="3"/>
  <c r="BK444" i="3"/>
  <c r="J441" i="3"/>
  <c r="J433" i="3"/>
  <c r="BK427" i="3"/>
  <c r="J424" i="3"/>
  <c r="BK419" i="3"/>
  <c r="BK417" i="3"/>
  <c r="J415" i="3"/>
  <c r="BK409" i="3"/>
  <c r="J398" i="3"/>
  <c r="J391" i="3"/>
  <c r="BK383" i="3"/>
  <c r="BK380" i="3"/>
  <c r="J375" i="3"/>
  <c r="J367" i="3"/>
  <c r="BK360" i="3"/>
  <c r="BK353" i="3"/>
  <c r="J353" i="3"/>
  <c r="J349" i="3"/>
  <c r="BK345" i="3"/>
  <c r="BK339" i="3"/>
  <c r="BK335" i="3"/>
  <c r="BK328" i="3"/>
  <c r="BK322" i="3"/>
  <c r="J317" i="3"/>
  <c r="BK309" i="3"/>
  <c r="BK304" i="3"/>
  <c r="BK300" i="3"/>
  <c r="J298" i="3"/>
  <c r="J294" i="3"/>
  <c r="J290" i="3"/>
  <c r="BK286" i="3"/>
  <c r="BK284" i="3"/>
  <c r="J269" i="3"/>
  <c r="J252" i="3"/>
  <c r="BK245" i="3"/>
  <c r="BK240" i="3"/>
  <c r="J232" i="3"/>
  <c r="BK224" i="3"/>
  <c r="J215" i="3"/>
  <c r="BK207" i="3"/>
  <c r="J202" i="3"/>
  <c r="BK200" i="3"/>
  <c r="J198" i="3"/>
  <c r="BK196" i="3"/>
  <c r="J192" i="3"/>
  <c r="J190" i="3"/>
  <c r="J186" i="3"/>
  <c r="J182" i="3"/>
  <c r="BK177" i="3"/>
  <c r="BK173" i="3"/>
  <c r="BK166" i="3"/>
  <c r="J161" i="3"/>
  <c r="BK156" i="3"/>
  <c r="BK154" i="3"/>
  <c r="BK152" i="3"/>
  <c r="J148" i="3"/>
  <c r="J973" i="3"/>
  <c r="J970" i="3"/>
  <c r="BK961" i="3"/>
  <c r="J958" i="3"/>
  <c r="J956" i="3"/>
  <c r="J953" i="3"/>
  <c r="BK946" i="3"/>
  <c r="J936" i="3"/>
  <c r="BK932" i="3"/>
  <c r="J927" i="3"/>
  <c r="J920" i="3"/>
  <c r="J914" i="3"/>
  <c r="BK912" i="3"/>
  <c r="BK909" i="3"/>
  <c r="J904" i="3"/>
  <c r="J901" i="3"/>
  <c r="BK894" i="3"/>
  <c r="BK890" i="3"/>
  <c r="BK885" i="3"/>
  <c r="J881" i="3"/>
  <c r="BK877" i="3"/>
  <c r="J873" i="3"/>
  <c r="J869" i="3"/>
  <c r="BK865" i="3"/>
  <c r="J860" i="3"/>
  <c r="BK856" i="3"/>
  <c r="J852" i="3"/>
  <c r="BK848" i="3"/>
  <c r="BK844" i="3"/>
  <c r="J840" i="3"/>
  <c r="BK836" i="3"/>
  <c r="J832" i="3"/>
  <c r="BK828" i="3"/>
  <c r="J824" i="3"/>
  <c r="J820" i="3"/>
  <c r="J812" i="3"/>
  <c r="BK808" i="3"/>
  <c r="BK804" i="3"/>
  <c r="J800" i="3"/>
  <c r="J794" i="3"/>
  <c r="BK790" i="3"/>
  <c r="J786" i="3"/>
  <c r="BK775" i="3"/>
  <c r="BK772" i="3"/>
  <c r="BK769" i="3"/>
  <c r="BK756" i="3"/>
  <c r="J743" i="3"/>
  <c r="BK734" i="3"/>
  <c r="J730" i="3"/>
  <c r="BK723" i="3"/>
  <c r="BK713" i="3"/>
  <c r="J710" i="3"/>
  <c r="BK707" i="3"/>
  <c r="J699" i="3"/>
  <c r="BK693" i="3"/>
  <c r="J683" i="3"/>
  <c r="J674" i="3"/>
  <c r="BK670" i="3"/>
  <c r="BK666" i="3"/>
  <c r="BK661" i="3"/>
  <c r="J655" i="3"/>
  <c r="J650" i="3"/>
  <c r="BK648" i="3"/>
  <c r="J643" i="3"/>
  <c r="BK589" i="3"/>
  <c r="J586" i="3"/>
  <c r="J582" i="3"/>
  <c r="J578" i="3"/>
  <c r="BK574" i="3"/>
  <c r="J570" i="3"/>
  <c r="BK568" i="3"/>
  <c r="J564" i="3"/>
  <c r="BK560" i="3"/>
  <c r="J558" i="3"/>
  <c r="BK554" i="3"/>
  <c r="J550" i="3"/>
  <c r="J547" i="3"/>
  <c r="BK544" i="3"/>
  <c r="BK542" i="3"/>
  <c r="BK541" i="3"/>
  <c r="BK539" i="3"/>
  <c r="BK536" i="3"/>
  <c r="BK531" i="3"/>
  <c r="J527" i="3"/>
  <c r="BK523" i="3"/>
  <c r="BK517" i="3"/>
  <c r="BK511" i="3"/>
  <c r="J509" i="3"/>
  <c r="BK501" i="3"/>
  <c r="J492" i="3"/>
  <c r="BK489" i="3"/>
  <c r="J480" i="3"/>
  <c r="BK473" i="3"/>
  <c r="BK466" i="3"/>
  <c r="J460" i="3"/>
  <c r="J454" i="3"/>
  <c r="BK446" i="3"/>
  <c r="J443" i="3"/>
  <c r="BK437" i="3"/>
  <c r="BK429" i="3"/>
  <c r="BK426" i="3"/>
  <c r="J422" i="3"/>
  <c r="J418" i="3"/>
  <c r="J416" i="3"/>
  <c r="J413" i="3"/>
  <c r="BK405" i="3"/>
  <c r="BK398" i="3"/>
  <c r="BK391" i="3"/>
  <c r="J383" i="3"/>
  <c r="J380" i="3"/>
  <c r="BK375" i="3"/>
  <c r="BK367" i="3"/>
  <c r="J360" i="3"/>
  <c r="J351" i="3"/>
  <c r="BK349" i="3"/>
  <c r="J343" i="3"/>
  <c r="J339" i="3"/>
  <c r="J330" i="3"/>
  <c r="J326" i="3"/>
  <c r="BK321" i="3"/>
  <c r="J313" i="3"/>
  <c r="J307" i="3"/>
  <c r="BK301" i="3"/>
  <c r="BK298" i="3"/>
  <c r="BK294" i="3"/>
  <c r="BK290" i="3"/>
  <c r="J286" i="3"/>
  <c r="J284" i="3"/>
  <c r="BK269" i="3"/>
  <c r="BK252" i="3"/>
  <c r="J245" i="3"/>
  <c r="J240" i="3"/>
  <c r="BK232" i="3"/>
  <c r="J224" i="3"/>
  <c r="BK215" i="3"/>
  <c r="J207" i="3"/>
  <c r="BK202" i="3"/>
  <c r="J200" i="3"/>
  <c r="BK198" i="3"/>
  <c r="J196" i="3"/>
  <c r="BK192" i="3"/>
  <c r="BK190" i="3"/>
  <c r="BK186" i="3"/>
  <c r="BK182" i="3"/>
  <c r="J177" i="3"/>
  <c r="J173" i="3"/>
  <c r="J166" i="3"/>
  <c r="BK161" i="3"/>
  <c r="J156" i="3"/>
  <c r="J154" i="3"/>
  <c r="J152" i="3"/>
  <c r="BK148" i="3"/>
  <c r="J263" i="4"/>
  <c r="J262" i="4"/>
  <c r="J261" i="4"/>
  <c r="J260" i="4"/>
  <c r="J259" i="4"/>
  <c r="J258" i="4"/>
  <c r="J257" i="4"/>
  <c r="J256" i="4"/>
  <c r="J255" i="4"/>
  <c r="BK254" i="4"/>
  <c r="BK253" i="4"/>
  <c r="BK252" i="4"/>
  <c r="BK251" i="4"/>
  <c r="BK250" i="4"/>
  <c r="BK249" i="4"/>
  <c r="BK248" i="4"/>
  <c r="BK247" i="4"/>
  <c r="BK246" i="4"/>
  <c r="BK245" i="4"/>
  <c r="BK244" i="4"/>
  <c r="BK243" i="4"/>
  <c r="BK242" i="4"/>
  <c r="BK241" i="4"/>
  <c r="BK240" i="4"/>
  <c r="BK239" i="4"/>
  <c r="BK238" i="4"/>
  <c r="BK237" i="4"/>
  <c r="BK236" i="4"/>
  <c r="BK235" i="4"/>
  <c r="BK234" i="4"/>
  <c r="BK233" i="4"/>
  <c r="BK232" i="4"/>
  <c r="J231" i="4"/>
  <c r="BK229" i="4"/>
  <c r="BK228" i="4"/>
  <c r="BK227" i="4"/>
  <c r="BK226" i="4"/>
  <c r="BK225" i="4"/>
  <c r="BK224" i="4"/>
  <c r="J221" i="4"/>
  <c r="BK220" i="4"/>
  <c r="BK219" i="4"/>
  <c r="BK218" i="4"/>
  <c r="BK217" i="4"/>
  <c r="BK216" i="4"/>
  <c r="BK215" i="4"/>
  <c r="BK214" i="4"/>
  <c r="BK213" i="4"/>
  <c r="BK212" i="4"/>
  <c r="BK211" i="4"/>
  <c r="BK210" i="4"/>
  <c r="J210" i="4"/>
  <c r="J207" i="4"/>
  <c r="J206" i="4"/>
  <c r="J205" i="4"/>
  <c r="J204" i="4"/>
  <c r="J203" i="4"/>
  <c r="J202" i="4"/>
  <c r="J201" i="4"/>
  <c r="J200" i="4"/>
  <c r="J199" i="4"/>
  <c r="J198" i="4"/>
  <c r="J197" i="4"/>
  <c r="J196" i="4"/>
  <c r="J195" i="4"/>
  <c r="J194" i="4"/>
  <c r="J193" i="4"/>
  <c r="J190" i="4"/>
  <c r="J189" i="4"/>
  <c r="J188" i="4"/>
  <c r="J187" i="4"/>
  <c r="J186" i="4"/>
  <c r="J185" i="4"/>
  <c r="J184" i="4"/>
  <c r="J183" i="4"/>
  <c r="J182" i="4"/>
  <c r="J181" i="4"/>
  <c r="J180" i="4"/>
  <c r="J179" i="4"/>
  <c r="J178" i="4"/>
  <c r="J177" i="4"/>
  <c r="J176" i="4"/>
  <c r="BK175" i="4"/>
  <c r="BK174" i="4"/>
  <c r="BK173" i="4"/>
  <c r="BK172" i="4"/>
  <c r="BK171" i="4"/>
  <c r="BK170" i="4"/>
  <c r="BK169" i="4"/>
  <c r="BK168" i="4"/>
  <c r="BK167" i="4"/>
  <c r="BK166" i="4"/>
  <c r="BK165" i="4"/>
  <c r="BK164" i="4"/>
  <c r="BK163" i="4"/>
  <c r="BK162" i="4"/>
  <c r="BK161" i="4"/>
  <c r="BK160" i="4"/>
  <c r="BK157" i="4"/>
  <c r="BK156" i="4"/>
  <c r="BK155" i="4"/>
  <c r="BK154" i="4"/>
  <c r="BK153" i="4"/>
  <c r="J152" i="4"/>
  <c r="J151" i="4"/>
  <c r="J150" i="4"/>
  <c r="J149" i="4"/>
  <c r="J148" i="4"/>
  <c r="BK147" i="4"/>
  <c r="BK146" i="4"/>
  <c r="J144" i="4"/>
  <c r="BK143" i="4"/>
  <c r="BK141" i="4"/>
  <c r="J139" i="4"/>
  <c r="BK137" i="4"/>
  <c r="J135" i="4"/>
  <c r="BK133" i="4"/>
  <c r="J131" i="4"/>
  <c r="BK129" i="4"/>
  <c r="BK144" i="4"/>
  <c r="J142" i="4"/>
  <c r="J140" i="4"/>
  <c r="J138" i="4"/>
  <c r="BK136" i="4"/>
  <c r="BK134" i="4"/>
  <c r="BK132" i="4"/>
  <c r="J130" i="4"/>
  <c r="J277" i="5"/>
  <c r="BK275" i="5"/>
  <c r="BK273" i="5"/>
  <c r="BK269" i="5"/>
  <c r="J231" i="5"/>
  <c r="BK227" i="5"/>
  <c r="BK225" i="5"/>
  <c r="J223" i="5"/>
  <c r="J221" i="5"/>
  <c r="J219" i="5"/>
  <c r="J217" i="5"/>
  <c r="BK215" i="5"/>
  <c r="BK213" i="5"/>
  <c r="J211" i="5"/>
  <c r="J209" i="5"/>
  <c r="BK207" i="5"/>
  <c r="BK205" i="5"/>
  <c r="J203" i="5"/>
  <c r="BK201" i="5"/>
  <c r="BK199" i="5"/>
  <c r="BK197" i="5"/>
  <c r="J195" i="5"/>
  <c r="J193" i="5"/>
  <c r="BK189" i="5"/>
  <c r="BK187" i="5"/>
  <c r="J185" i="5"/>
  <c r="J183" i="5"/>
  <c r="J181" i="5"/>
  <c r="BK179" i="5"/>
  <c r="J177" i="5"/>
  <c r="J175" i="5"/>
  <c r="J173" i="5"/>
  <c r="BK171" i="5"/>
  <c r="J169" i="5"/>
  <c r="J167" i="5"/>
  <c r="J165" i="5"/>
  <c r="BK163" i="5"/>
  <c r="BK161" i="5"/>
  <c r="BK157" i="5"/>
  <c r="BK155" i="5"/>
  <c r="BK153" i="5"/>
  <c r="BK151" i="5"/>
  <c r="BK149" i="5"/>
  <c r="J147" i="5"/>
  <c r="J146" i="5"/>
  <c r="BK143" i="5"/>
  <c r="J141" i="5"/>
  <c r="J139" i="5"/>
  <c r="BK137" i="5"/>
  <c r="BK278" i="5"/>
  <c r="BK277" i="5"/>
  <c r="J275" i="5"/>
  <c r="J273" i="5"/>
  <c r="J269" i="5"/>
  <c r="BK267" i="5"/>
  <c r="J263" i="5"/>
  <c r="J261" i="5"/>
  <c r="BK259" i="5"/>
  <c r="J257" i="5"/>
  <c r="BK255" i="5"/>
  <c r="J250" i="5"/>
  <c r="BK248" i="5"/>
  <c r="BK246" i="5"/>
  <c r="BK243" i="5"/>
  <c r="J241" i="5"/>
  <c r="BK239" i="5"/>
  <c r="J237" i="5"/>
  <c r="BK235" i="5"/>
  <c r="BK233" i="5"/>
  <c r="BK231" i="5"/>
  <c r="J227" i="5"/>
  <c r="J225" i="5"/>
  <c r="BK223" i="5"/>
  <c r="BK221" i="5"/>
  <c r="BK219" i="5"/>
  <c r="BK217" i="5"/>
  <c r="J215" i="5"/>
  <c r="J213" i="5"/>
  <c r="BK211" i="5"/>
  <c r="BK209" i="5"/>
  <c r="J207" i="5"/>
  <c r="J205" i="5"/>
  <c r="BK203" i="5"/>
  <c r="J201" i="5"/>
  <c r="J199" i="5"/>
  <c r="J197" i="5"/>
  <c r="BK195" i="5"/>
  <c r="BK193" i="5"/>
  <c r="J189" i="5"/>
  <c r="J187" i="5"/>
  <c r="BK185" i="5"/>
  <c r="BK183" i="5"/>
  <c r="BK181" i="5"/>
  <c r="J179" i="5"/>
  <c r="BK177" i="5"/>
  <c r="BK175" i="5"/>
  <c r="BK173" i="5"/>
  <c r="J171" i="5"/>
  <c r="BK169" i="5"/>
  <c r="BK167" i="5"/>
  <c r="BK165" i="5"/>
  <c r="J163" i="5"/>
  <c r="J161" i="5"/>
  <c r="J157" i="5"/>
  <c r="J155" i="5"/>
  <c r="J153" i="5"/>
  <c r="J151" i="5"/>
  <c r="J149" i="5"/>
  <c r="BK147" i="5"/>
  <c r="J142" i="5"/>
  <c r="J140" i="5"/>
  <c r="J138" i="5"/>
  <c r="J136" i="5"/>
  <c r="J501" i="6"/>
  <c r="J500" i="6"/>
  <c r="J499" i="6"/>
  <c r="J498" i="6"/>
  <c r="BK496" i="6"/>
  <c r="BK495" i="6"/>
  <c r="J491" i="6"/>
  <c r="BK489" i="6"/>
  <c r="BK487" i="6"/>
  <c r="J485" i="6"/>
  <c r="J483" i="6"/>
  <c r="BK479" i="6"/>
  <c r="J477" i="6"/>
  <c r="J475" i="6"/>
  <c r="BK473" i="6"/>
  <c r="BK471" i="6"/>
  <c r="J469" i="6"/>
  <c r="J468" i="6"/>
  <c r="J466" i="6"/>
  <c r="J464" i="6"/>
  <c r="J462" i="6"/>
  <c r="BK458" i="6"/>
  <c r="BK456" i="6"/>
  <c r="J454" i="6"/>
  <c r="J452" i="6"/>
  <c r="J450" i="6"/>
  <c r="J448" i="6"/>
  <c r="J446" i="6"/>
  <c r="BK444" i="6"/>
  <c r="J442" i="6"/>
  <c r="J440" i="6"/>
  <c r="J438" i="6"/>
  <c r="J436" i="6"/>
  <c r="BK434" i="6"/>
  <c r="BK430" i="6"/>
  <c r="J428" i="6"/>
  <c r="BK426" i="6"/>
  <c r="J424" i="6"/>
  <c r="BK422" i="6"/>
  <c r="BK420" i="6"/>
  <c r="BK418" i="6"/>
  <c r="BK416" i="6"/>
  <c r="BK414" i="6"/>
  <c r="BK412" i="6"/>
  <c r="J410" i="6"/>
  <c r="J408" i="6"/>
  <c r="J406" i="6"/>
  <c r="J404" i="6"/>
  <c r="J402" i="6"/>
  <c r="J400" i="6"/>
  <c r="BK398" i="6"/>
  <c r="BK396" i="6"/>
  <c r="BK394" i="6"/>
  <c r="BK392" i="6"/>
  <c r="J390" i="6"/>
  <c r="J385" i="6"/>
  <c r="J382" i="6"/>
  <c r="J379" i="6"/>
  <c r="BK375" i="6"/>
  <c r="BK373" i="6"/>
  <c r="J371" i="6"/>
  <c r="BK369" i="6"/>
  <c r="BK368" i="6"/>
  <c r="BK367" i="6"/>
  <c r="BK366" i="6"/>
  <c r="BK365" i="6"/>
  <c r="BK364" i="6"/>
  <c r="J362" i="6"/>
  <c r="J360" i="6"/>
  <c r="BK358" i="6"/>
  <c r="BK356" i="6"/>
  <c r="J354" i="6"/>
  <c r="BK352" i="6"/>
  <c r="BK350" i="6"/>
  <c r="J348" i="6"/>
  <c r="BK346" i="6"/>
  <c r="J345" i="6"/>
  <c r="J344" i="6"/>
  <c r="BK341" i="6"/>
  <c r="J337" i="6"/>
  <c r="BK333" i="6"/>
  <c r="BK331" i="6"/>
  <c r="BK329" i="6"/>
  <c r="J327" i="6"/>
  <c r="J325" i="6"/>
  <c r="J323" i="6"/>
  <c r="BK321" i="6"/>
  <c r="J320" i="6"/>
  <c r="J318" i="6"/>
  <c r="J314" i="6"/>
  <c r="BK312" i="6"/>
  <c r="J310" i="6"/>
  <c r="BK308" i="6"/>
  <c r="BK306" i="6"/>
  <c r="J304" i="6"/>
  <c r="J302" i="6"/>
  <c r="J300" i="6"/>
  <c r="J298" i="6"/>
  <c r="J296" i="6"/>
  <c r="BK295" i="6"/>
  <c r="BK293" i="6"/>
  <c r="BK291" i="6"/>
  <c r="J289" i="6"/>
  <c r="J287" i="6"/>
  <c r="J285" i="6"/>
  <c r="J283" i="6"/>
  <c r="J281" i="6"/>
  <c r="BK279" i="6"/>
  <c r="J277" i="6"/>
  <c r="BK275" i="6"/>
  <c r="J273" i="6"/>
  <c r="BK271" i="6"/>
  <c r="BK269" i="6"/>
  <c r="J267" i="6"/>
  <c r="BK265" i="6"/>
  <c r="BK263" i="6"/>
  <c r="J261" i="6"/>
  <c r="BK259" i="6"/>
  <c r="J257" i="6"/>
  <c r="BK255" i="6"/>
  <c r="BK253" i="6"/>
  <c r="J251" i="6"/>
  <c r="BK249" i="6"/>
  <c r="BK245" i="6"/>
  <c r="J242" i="6"/>
  <c r="J239" i="6"/>
  <c r="BK236" i="6"/>
  <c r="BK233" i="6"/>
  <c r="J230" i="6"/>
  <c r="BK227" i="6"/>
  <c r="J224" i="6"/>
  <c r="BK221" i="6"/>
  <c r="J218" i="6"/>
  <c r="BK215" i="6"/>
  <c r="BK212" i="6"/>
  <c r="BK210" i="6"/>
  <c r="J207" i="6"/>
  <c r="J204" i="6"/>
  <c r="BK201" i="6"/>
  <c r="J198" i="6"/>
  <c r="BK195" i="6"/>
  <c r="J191" i="6"/>
  <c r="J189" i="6"/>
  <c r="BK187" i="6"/>
  <c r="BK185" i="6"/>
  <c r="BK183" i="6"/>
  <c r="BK181" i="6"/>
  <c r="BK179" i="6"/>
  <c r="BK177" i="6"/>
  <c r="J175" i="6"/>
  <c r="BK173" i="6"/>
  <c r="J171" i="6"/>
  <c r="J169" i="6"/>
  <c r="J167" i="6"/>
  <c r="J165" i="6"/>
  <c r="J163" i="6"/>
  <c r="J161" i="6"/>
  <c r="BK159" i="6"/>
  <c r="J157" i="6"/>
  <c r="J153" i="6"/>
  <c r="J151" i="6"/>
  <c r="J149" i="6"/>
  <c r="BK147" i="6"/>
  <c r="BK146" i="6"/>
  <c r="J497" i="6"/>
  <c r="J494" i="6"/>
  <c r="J490" i="6"/>
  <c r="BK488" i="6"/>
  <c r="BK486" i="6"/>
  <c r="BK484" i="6"/>
  <c r="J482" i="6"/>
  <c r="J478" i="6"/>
  <c r="BK476" i="6"/>
  <c r="BK474" i="6"/>
  <c r="BK472" i="6"/>
  <c r="J470" i="6"/>
  <c r="BK468" i="6"/>
  <c r="BK466" i="6"/>
  <c r="BK464" i="6"/>
  <c r="BK462" i="6"/>
  <c r="J458" i="6"/>
  <c r="J456" i="6"/>
  <c r="BK454" i="6"/>
  <c r="BK452" i="6"/>
  <c r="BK450" i="6"/>
  <c r="BK448" i="6"/>
  <c r="BK446" i="6"/>
  <c r="J444" i="6"/>
  <c r="BK442" i="6"/>
  <c r="J441" i="6"/>
  <c r="BK439" i="6"/>
  <c r="BK436" i="6"/>
  <c r="J434" i="6"/>
  <c r="J430" i="6"/>
  <c r="BK428" i="6"/>
  <c r="J426" i="6"/>
  <c r="BK424" i="6"/>
  <c r="J422" i="6"/>
  <c r="J420" i="6"/>
  <c r="J418" i="6"/>
  <c r="J416" i="6"/>
  <c r="J414" i="6"/>
  <c r="J412" i="6"/>
  <c r="BK410" i="6"/>
  <c r="BK408" i="6"/>
  <c r="BK406" i="6"/>
  <c r="BK404" i="6"/>
  <c r="BK402" i="6"/>
  <c r="BK400" i="6"/>
  <c r="J398" i="6"/>
  <c r="J396" i="6"/>
  <c r="J394" i="6"/>
  <c r="J392" i="6"/>
  <c r="BK390" i="6"/>
  <c r="BK385" i="6"/>
  <c r="BK382" i="6"/>
  <c r="BK379" i="6"/>
  <c r="J375" i="6"/>
  <c r="J373" i="6"/>
  <c r="BK371" i="6"/>
  <c r="J364" i="6"/>
  <c r="BK362" i="6"/>
  <c r="BK360" i="6"/>
  <c r="J250" i="6"/>
  <c r="J245" i="6"/>
  <c r="BK242" i="6"/>
  <c r="BK239" i="6"/>
  <c r="J236" i="6"/>
  <c r="J233" i="6"/>
  <c r="BK230" i="6"/>
  <c r="J227" i="6"/>
  <c r="BK224" i="6"/>
  <c r="J221" i="6"/>
  <c r="BK218" i="6"/>
  <c r="J215" i="6"/>
  <c r="J212" i="6"/>
  <c r="J210" i="6"/>
  <c r="J206" i="6"/>
  <c r="BK203" i="6"/>
  <c r="J200" i="6"/>
  <c r="J197" i="6"/>
  <c r="J194" i="6"/>
  <c r="BK190" i="6"/>
  <c r="BK188" i="6"/>
  <c r="BK186" i="6"/>
  <c r="BK184" i="6"/>
  <c r="J182" i="6"/>
  <c r="J180" i="6"/>
  <c r="J178" i="6"/>
  <c r="BK176" i="6"/>
  <c r="J174" i="6"/>
  <c r="BK172" i="6"/>
  <c r="J170" i="6"/>
  <c r="BK168" i="6"/>
  <c r="BK166" i="6"/>
  <c r="J164" i="6"/>
  <c r="BK162" i="6"/>
  <c r="BK160" i="6"/>
  <c r="BK158" i="6"/>
  <c r="BK154" i="6"/>
  <c r="BK152" i="6"/>
  <c r="J150" i="6"/>
  <c r="J148" i="6"/>
  <c r="J146" i="6"/>
  <c r="BK291" i="7"/>
  <c r="BK289" i="7"/>
  <c r="BK287" i="7"/>
  <c r="J283" i="7"/>
  <c r="BK281" i="7"/>
  <c r="BK279" i="7"/>
  <c r="J276" i="7"/>
  <c r="BK274" i="7"/>
  <c r="J270" i="7"/>
  <c r="BK268" i="7"/>
  <c r="BK266" i="7"/>
  <c r="J265" i="7"/>
  <c r="BK262" i="7"/>
  <c r="J260" i="7"/>
  <c r="J258" i="7"/>
  <c r="J256" i="7"/>
  <c r="BK254" i="7"/>
  <c r="J248" i="7"/>
  <c r="J246" i="7"/>
  <c r="BK244" i="7"/>
  <c r="BK242" i="7"/>
  <c r="BK238" i="7"/>
  <c r="J236" i="7"/>
  <c r="J234" i="7"/>
  <c r="BK232" i="7"/>
  <c r="J230" i="7"/>
  <c r="J228" i="7"/>
  <c r="J226" i="7"/>
  <c r="BK224" i="7"/>
  <c r="BK222" i="7"/>
  <c r="J220" i="7"/>
  <c r="BK218" i="7"/>
  <c r="BK216" i="7"/>
  <c r="J214" i="7"/>
  <c r="BK210" i="7"/>
  <c r="BK208" i="7"/>
  <c r="J206" i="7"/>
  <c r="BK204" i="7"/>
  <c r="J202" i="7"/>
  <c r="BK200" i="7"/>
  <c r="J198" i="7"/>
  <c r="J196" i="7"/>
  <c r="BK194" i="7"/>
  <c r="BK192" i="7"/>
  <c r="J190" i="7"/>
  <c r="J188" i="7"/>
  <c r="BK186" i="7"/>
  <c r="BK184" i="7"/>
  <c r="BK182" i="7"/>
  <c r="BK180" i="7"/>
  <c r="J178" i="7"/>
  <c r="BK174" i="7"/>
  <c r="BK173" i="7"/>
  <c r="BK172" i="7"/>
  <c r="BK171" i="7"/>
  <c r="BK169" i="7"/>
  <c r="BK167" i="7"/>
  <c r="BK165" i="7"/>
  <c r="BK163" i="7"/>
  <c r="J161" i="7"/>
  <c r="BK159" i="7"/>
  <c r="J157" i="7"/>
  <c r="J155" i="7"/>
  <c r="BK153" i="7"/>
  <c r="BK151" i="7"/>
  <c r="J149" i="7"/>
  <c r="BK147" i="7"/>
  <c r="J145" i="7"/>
  <c r="BK143" i="7"/>
  <c r="J141" i="7"/>
  <c r="J139" i="7"/>
  <c r="BK137" i="7"/>
  <c r="J135" i="7"/>
  <c r="J133" i="7"/>
  <c r="J291" i="7"/>
  <c r="J289" i="7"/>
  <c r="BK288" i="7"/>
  <c r="BK282" i="7"/>
  <c r="BK280" i="7"/>
  <c r="J278" i="7"/>
  <c r="BK276" i="7"/>
  <c r="J274" i="7"/>
  <c r="BK270" i="7"/>
  <c r="J268" i="7"/>
  <c r="BK265" i="7"/>
  <c r="BK263" i="7"/>
  <c r="J261" i="7"/>
  <c r="J259" i="7"/>
  <c r="J257" i="7"/>
  <c r="BK255" i="7"/>
  <c r="J251" i="7"/>
  <c r="BK249" i="7"/>
  <c r="J247" i="7"/>
  <c r="J245" i="7"/>
  <c r="J243" i="7"/>
  <c r="BK239" i="7"/>
  <c r="BK237" i="7"/>
  <c r="BK235" i="7"/>
  <c r="J233" i="7"/>
  <c r="J231" i="7"/>
  <c r="J229" i="7"/>
  <c r="BK227" i="7"/>
  <c r="BK225" i="7"/>
  <c r="BK223" i="7"/>
  <c r="BK221" i="7"/>
  <c r="J219" i="7"/>
  <c r="BK217" i="7"/>
  <c r="J215" i="7"/>
  <c r="BK211" i="7"/>
  <c r="J209" i="7"/>
  <c r="BK206" i="7"/>
  <c r="J204" i="7"/>
  <c r="BK202" i="7"/>
  <c r="J200" i="7"/>
  <c r="BK198" i="7"/>
  <c r="BK196" i="7"/>
  <c r="J194" i="7"/>
  <c r="J192" i="7"/>
  <c r="BK190" i="7"/>
  <c r="BK188" i="7"/>
  <c r="J186" i="7"/>
  <c r="J184" i="7"/>
  <c r="J182" i="7"/>
  <c r="J180" i="7"/>
  <c r="BK178" i="7"/>
  <c r="J171" i="7"/>
  <c r="J169" i="7"/>
  <c r="J167" i="7"/>
  <c r="J165" i="7"/>
  <c r="J163" i="7"/>
  <c r="BK161" i="7"/>
  <c r="J159" i="7"/>
  <c r="BK157" i="7"/>
  <c r="BK155" i="7"/>
  <c r="J154" i="7"/>
  <c r="J151" i="7"/>
  <c r="J150" i="7"/>
  <c r="J147" i="7"/>
  <c r="BK145" i="7"/>
  <c r="J143" i="7"/>
  <c r="BK141" i="7"/>
  <c r="BK139" i="7"/>
  <c r="J138" i="7"/>
  <c r="J220" i="8"/>
  <c r="J219" i="8"/>
  <c r="J218" i="8"/>
  <c r="J217" i="8"/>
  <c r="J216" i="8"/>
  <c r="J215" i="8"/>
  <c r="BK214" i="8"/>
  <c r="BK213" i="8"/>
  <c r="BK212" i="8"/>
  <c r="J211" i="8"/>
  <c r="J210" i="8"/>
  <c r="J209" i="8"/>
  <c r="J208" i="8"/>
  <c r="J207" i="8"/>
  <c r="J206" i="8"/>
  <c r="J205" i="8"/>
  <c r="J204" i="8"/>
  <c r="J203" i="8"/>
  <c r="J202" i="8"/>
  <c r="J201" i="8"/>
  <c r="J200" i="8"/>
  <c r="J199" i="8"/>
  <c r="BK196" i="8"/>
  <c r="BK195" i="8"/>
  <c r="BK194" i="8"/>
  <c r="BK193" i="8"/>
  <c r="BK192" i="8"/>
  <c r="BK191" i="8"/>
  <c r="BK190" i="8"/>
  <c r="BK189" i="8"/>
  <c r="BK188" i="8"/>
  <c r="BK187" i="8"/>
  <c r="BK186" i="8"/>
  <c r="BK185" i="8"/>
  <c r="BK184" i="8"/>
  <c r="BK183" i="8"/>
  <c r="BK182" i="8"/>
  <c r="BK181" i="8"/>
  <c r="BK180" i="8"/>
  <c r="J179" i="8"/>
  <c r="J178" i="8"/>
  <c r="J177" i="8"/>
  <c r="J176" i="8"/>
  <c r="J175" i="8"/>
  <c r="J174" i="8"/>
  <c r="J173" i="8"/>
  <c r="J172" i="8"/>
  <c r="J171" i="8"/>
  <c r="J170" i="8"/>
  <c r="J169" i="8"/>
  <c r="J168" i="8"/>
  <c r="J167" i="8"/>
  <c r="J164" i="8"/>
  <c r="J163" i="8"/>
  <c r="J162" i="8"/>
  <c r="J161" i="8"/>
  <c r="BK160" i="8"/>
  <c r="BK159" i="8"/>
  <c r="BK158" i="8"/>
  <c r="J157" i="8"/>
  <c r="BK156" i="8"/>
  <c r="BK155" i="8"/>
  <c r="BK154" i="8"/>
  <c r="BK153" i="8"/>
  <c r="BK152" i="8"/>
  <c r="J151" i="8"/>
  <c r="J150" i="8"/>
  <c r="J149" i="8"/>
  <c r="J148" i="8"/>
  <c r="BK145" i="8"/>
  <c r="BK144" i="8"/>
  <c r="BK143" i="8"/>
  <c r="BK142" i="8"/>
  <c r="BK141" i="8"/>
  <c r="BK140" i="8"/>
  <c r="BK139" i="8"/>
  <c r="BK138" i="8"/>
  <c r="BK137" i="8"/>
  <c r="BK136" i="8"/>
  <c r="J135" i="8"/>
  <c r="J134" i="8"/>
  <c r="J133" i="8"/>
  <c r="J132" i="8"/>
  <c r="J131" i="8"/>
  <c r="J130" i="8"/>
  <c r="J129" i="8"/>
  <c r="J128" i="8"/>
  <c r="J127" i="8"/>
  <c r="BK126" i="8"/>
  <c r="BK125" i="8"/>
  <c r="J300" i="9"/>
  <c r="BK293" i="9"/>
  <c r="BK287" i="9"/>
  <c r="J285" i="9"/>
  <c r="BK277" i="9"/>
  <c r="BK270" i="9"/>
  <c r="BK263" i="9"/>
  <c r="BK260" i="9"/>
  <c r="J258" i="9"/>
  <c r="BK251" i="9"/>
  <c r="J244" i="9"/>
  <c r="J240" i="9"/>
  <c r="J234" i="9"/>
  <c r="BK230" i="9"/>
  <c r="J226" i="9"/>
  <c r="BK223" i="9"/>
  <c r="BK215" i="9"/>
  <c r="J210" i="9"/>
  <c r="BK207" i="9"/>
  <c r="J201" i="9"/>
  <c r="J193" i="9"/>
  <c r="BK185" i="9"/>
  <c r="J177" i="9"/>
  <c r="BK172" i="9"/>
  <c r="BK167" i="9"/>
  <c r="J164" i="9"/>
  <c r="J162" i="9"/>
  <c r="J156" i="9"/>
  <c r="J150" i="9"/>
  <c r="J145" i="9"/>
  <c r="BK140" i="9"/>
  <c r="J136" i="9"/>
  <c r="J132" i="9"/>
  <c r="BK300" i="9"/>
  <c r="BK296" i="9"/>
  <c r="J290" i="9"/>
  <c r="J286" i="9"/>
  <c r="BK281" i="9"/>
  <c r="BK274" i="9"/>
  <c r="BK267" i="9"/>
  <c r="J261" i="9"/>
  <c r="J259" i="9"/>
  <c r="BK256" i="9"/>
  <c r="BK247" i="9"/>
  <c r="BK240" i="9"/>
  <c r="BK234" i="9"/>
  <c r="J230" i="9"/>
  <c r="BK226" i="9"/>
  <c r="J223" i="9"/>
  <c r="J215" i="9"/>
  <c r="BK210" i="9"/>
  <c r="J209" i="9"/>
  <c r="J202" i="9"/>
  <c r="BK197" i="9"/>
  <c r="BK189" i="9"/>
  <c r="BK181" i="9"/>
  <c r="BK175" i="9"/>
  <c r="BK168" i="9"/>
  <c r="J165" i="9"/>
  <c r="J163" i="9"/>
  <c r="J159" i="9"/>
  <c r="J153" i="9"/>
  <c r="BK148" i="9"/>
  <c r="BK141" i="9"/>
  <c r="J138" i="9"/>
  <c r="BK134" i="9"/>
  <c r="J128" i="9"/>
  <c r="BK211" i="10"/>
  <c r="J207" i="10"/>
  <c r="J203" i="10"/>
  <c r="J199" i="10"/>
  <c r="BK195" i="10"/>
  <c r="BK191" i="10"/>
  <c r="BK187" i="10"/>
  <c r="BK183" i="10"/>
  <c r="BK179" i="10"/>
  <c r="BK175" i="10"/>
  <c r="BK171" i="10"/>
  <c r="J167" i="10"/>
  <c r="BK162" i="10"/>
  <c r="J158" i="10"/>
  <c r="BK154" i="10"/>
  <c r="BK150" i="10"/>
  <c r="J146" i="10"/>
  <c r="J142" i="10"/>
  <c r="J138" i="10"/>
  <c r="BK134" i="10"/>
  <c r="BK130" i="10"/>
  <c r="J126" i="10"/>
  <c r="J122" i="10"/>
  <c r="J211" i="10"/>
  <c r="BK207" i="10"/>
  <c r="BK203" i="10"/>
  <c r="BK199" i="10"/>
  <c r="J195" i="10"/>
  <c r="J191" i="10"/>
  <c r="J187" i="10"/>
  <c r="J183" i="10"/>
  <c r="J179" i="10"/>
  <c r="J175" i="10"/>
  <c r="J171" i="10"/>
  <c r="BK167" i="10"/>
  <c r="J162" i="10"/>
  <c r="BK158" i="10"/>
  <c r="J154" i="10"/>
  <c r="J150" i="10"/>
  <c r="J148" i="10"/>
  <c r="BK146" i="10"/>
  <c r="J144" i="10"/>
  <c r="BK142" i="10"/>
  <c r="J140" i="10"/>
  <c r="BK138" i="10"/>
  <c r="BK136" i="10"/>
  <c r="J134" i="10"/>
  <c r="BK132" i="10"/>
  <c r="J130" i="10"/>
  <c r="BK128" i="10"/>
  <c r="BK126" i="10"/>
  <c r="BK124" i="10"/>
  <c r="BK122" i="10"/>
  <c r="BK203" i="11"/>
  <c r="J203" i="11"/>
  <c r="J201" i="11"/>
  <c r="BK199" i="11"/>
  <c r="BK197" i="11"/>
  <c r="BK195" i="11"/>
  <c r="J193" i="11"/>
  <c r="J191" i="11"/>
  <c r="BK189" i="11"/>
  <c r="BK185" i="11"/>
  <c r="BK181" i="11"/>
  <c r="J177" i="11"/>
  <c r="BK173" i="11"/>
  <c r="BK169" i="11"/>
  <c r="BK165" i="11"/>
  <c r="J161" i="11"/>
  <c r="BK157" i="11"/>
  <c r="BK153" i="11"/>
  <c r="BK149" i="11"/>
  <c r="BK145" i="11"/>
  <c r="J141" i="11"/>
  <c r="J137" i="11"/>
  <c r="J133" i="11"/>
  <c r="BK129" i="11"/>
  <c r="J125" i="11"/>
  <c r="BK121" i="11"/>
  <c r="J199" i="11"/>
  <c r="J195" i="11"/>
  <c r="J143" i="11"/>
  <c r="BK137" i="11"/>
  <c r="BK133" i="11"/>
  <c r="J129" i="11"/>
  <c r="BK123" i="11"/>
  <c r="J246" i="12"/>
  <c r="BK240" i="12"/>
  <c r="J238" i="12"/>
  <c r="BK234" i="12"/>
  <c r="J230" i="12"/>
  <c r="BK226" i="12"/>
  <c r="J220" i="12"/>
  <c r="BK216" i="12"/>
  <c r="J214" i="12"/>
  <c r="BK210" i="12"/>
  <c r="BK206" i="12"/>
  <c r="BK202" i="12"/>
  <c r="BK197" i="12"/>
  <c r="J185" i="12"/>
  <c r="J181" i="12"/>
  <c r="BK177" i="12"/>
  <c r="J173" i="12"/>
  <c r="J169" i="12"/>
  <c r="J163" i="12"/>
  <c r="BK159" i="12"/>
  <c r="BK155" i="12"/>
  <c r="J153" i="12"/>
  <c r="J149" i="12"/>
  <c r="J145" i="12"/>
  <c r="J141" i="12"/>
  <c r="J137" i="12"/>
  <c r="J133" i="12"/>
  <c r="BK129" i="12"/>
  <c r="BK249" i="12"/>
  <c r="BK242" i="12"/>
  <c r="BK238" i="12"/>
  <c r="J234" i="12"/>
  <c r="BK230" i="12"/>
  <c r="J226" i="12"/>
  <c r="BK222" i="12"/>
  <c r="BK218" i="12"/>
  <c r="BK214" i="12"/>
  <c r="J210" i="12"/>
  <c r="J206" i="12"/>
  <c r="J202" i="12"/>
  <c r="J197" i="12"/>
  <c r="BK192" i="12"/>
  <c r="BK189" i="12"/>
  <c r="BK187" i="12"/>
  <c r="BK185" i="12"/>
  <c r="BK181" i="12"/>
  <c r="J177" i="12"/>
  <c r="BK173" i="12"/>
  <c r="BK169" i="12"/>
  <c r="J165" i="12"/>
  <c r="J161" i="12"/>
  <c r="BK157" i="12"/>
  <c r="BK153" i="12"/>
  <c r="BK149" i="12"/>
  <c r="BK145" i="12"/>
  <c r="BK141" i="12"/>
  <c r="BK137" i="12"/>
  <c r="BK133" i="12"/>
  <c r="J129" i="12"/>
  <c r="BK191" i="13"/>
  <c r="BK187" i="13"/>
  <c r="J183" i="13"/>
  <c r="J179" i="13"/>
  <c r="BK175" i="13"/>
  <c r="BK171" i="13"/>
  <c r="BK165" i="13"/>
  <c r="BK161" i="13"/>
  <c r="J159" i="13"/>
  <c r="BK155" i="13"/>
  <c r="BK149" i="13"/>
  <c r="J145" i="13"/>
  <c r="BK141" i="13"/>
  <c r="J137" i="13"/>
  <c r="BK133" i="13"/>
  <c r="BK129" i="13"/>
  <c r="J125" i="13"/>
  <c r="J191" i="13"/>
  <c r="J187" i="13"/>
  <c r="BK183" i="13"/>
  <c r="BK179" i="13"/>
  <c r="J175" i="13"/>
  <c r="J171" i="13"/>
  <c r="BK167" i="13"/>
  <c r="BK163" i="13"/>
  <c r="BK159" i="13"/>
  <c r="J155" i="13"/>
  <c r="J151" i="13"/>
  <c r="BK147" i="13"/>
  <c r="BK143" i="13"/>
  <c r="J139" i="13"/>
  <c r="J135" i="13"/>
  <c r="BK131" i="13"/>
  <c r="BK127" i="13"/>
  <c r="J123" i="13"/>
  <c r="J217" i="14"/>
  <c r="J210" i="14"/>
  <c r="BK204" i="14"/>
  <c r="J200" i="14"/>
  <c r="J196" i="14"/>
  <c r="BK192" i="14"/>
  <c r="BK187" i="14"/>
  <c r="J182" i="14"/>
  <c r="J177" i="14"/>
  <c r="J172" i="14"/>
  <c r="J166" i="14"/>
  <c r="J162" i="14"/>
  <c r="J158" i="14"/>
  <c r="J154" i="14"/>
  <c r="J150" i="14"/>
  <c r="J146" i="14"/>
  <c r="BK142" i="14"/>
  <c r="J138" i="14"/>
  <c r="BK217" i="14"/>
  <c r="BK210" i="14"/>
  <c r="J204" i="14"/>
  <c r="BK200" i="14"/>
  <c r="BK196" i="14"/>
  <c r="J192" i="14"/>
  <c r="J187" i="14"/>
  <c r="BK182" i="14"/>
  <c r="BK177" i="14"/>
  <c r="BK172" i="14"/>
  <c r="BK166" i="14"/>
  <c r="BK162" i="14"/>
  <c r="BK158" i="14"/>
  <c r="BK154" i="14"/>
  <c r="BK150" i="14"/>
  <c r="BK146" i="14"/>
  <c r="J142" i="14"/>
  <c r="BK138" i="14"/>
  <c r="J144" i="15"/>
  <c r="BK142" i="15"/>
  <c r="J140" i="15"/>
  <c r="BK138" i="15"/>
  <c r="BK136" i="15"/>
  <c r="BK134" i="15"/>
  <c r="J132" i="15"/>
  <c r="J130" i="15"/>
  <c r="BK128" i="15"/>
  <c r="J126" i="15"/>
  <c r="BK124" i="15"/>
  <c r="J122" i="15"/>
  <c r="J120" i="15"/>
  <c r="J142" i="15"/>
  <c r="BK140" i="15"/>
  <c r="J138" i="15"/>
  <c r="J136" i="15"/>
  <c r="J134" i="15"/>
  <c r="BK132" i="15"/>
  <c r="BK130" i="15"/>
  <c r="J127" i="15"/>
  <c r="BK125" i="15"/>
  <c r="J124" i="15"/>
  <c r="BK122" i="15"/>
  <c r="BK120" i="15"/>
  <c r="BK302" i="2"/>
  <c r="BK294" i="2"/>
  <c r="BK291" i="2"/>
  <c r="BK288" i="2"/>
  <c r="BK286" i="2"/>
  <c r="BK284" i="2"/>
  <c r="BK280" i="2"/>
  <c r="BK276" i="2"/>
  <c r="BK272" i="2"/>
  <c r="BK268" i="2"/>
  <c r="BK266" i="2"/>
  <c r="BK265" i="2"/>
  <c r="BK261" i="2"/>
  <c r="BK257" i="2"/>
  <c r="BK253" i="2"/>
  <c r="BK250" i="2"/>
  <c r="BK248" i="2"/>
  <c r="BK245" i="2"/>
  <c r="J243" i="2"/>
  <c r="J242" i="2"/>
  <c r="J238" i="2"/>
  <c r="J235" i="2"/>
  <c r="J233" i="2"/>
  <c r="J232" i="2"/>
  <c r="J231" i="2"/>
  <c r="J228" i="2"/>
  <c r="J224" i="2"/>
  <c r="J217" i="2"/>
  <c r="J213" i="2"/>
  <c r="J210" i="2"/>
  <c r="J208" i="2"/>
  <c r="J206" i="2"/>
  <c r="BK202" i="2"/>
  <c r="BK200" i="2"/>
  <c r="BK198" i="2"/>
  <c r="BK196" i="2"/>
  <c r="BK195" i="2"/>
  <c r="J195" i="2"/>
  <c r="BK191" i="2"/>
  <c r="BK189" i="2"/>
  <c r="J189" i="2"/>
  <c r="J187" i="2"/>
  <c r="J185" i="2"/>
  <c r="J183" i="2"/>
  <c r="J179" i="2"/>
  <c r="J175" i="2"/>
  <c r="J173" i="2"/>
  <c r="J169" i="2"/>
  <c r="J165" i="2"/>
  <c r="J164" i="2"/>
  <c r="J159" i="2"/>
  <c r="J154" i="2"/>
  <c r="J152" i="2"/>
  <c r="J150" i="2"/>
  <c r="J148" i="2"/>
  <c r="J146" i="2"/>
  <c r="J144" i="2"/>
  <c r="J140" i="2"/>
  <c r="J136" i="2"/>
  <c r="BK130" i="2"/>
  <c r="J130" i="2"/>
  <c r="J961" i="3"/>
  <c r="BK958" i="3"/>
  <c r="BK956" i="3"/>
  <c r="BK953" i="3"/>
  <c r="BK943" i="3"/>
  <c r="BK936" i="3"/>
  <c r="J932" i="3"/>
  <c r="BK927" i="3"/>
  <c r="BK920" i="3"/>
  <c r="BK914" i="3"/>
  <c r="BK911" i="3"/>
  <c r="BK906" i="3"/>
  <c r="J902" i="3"/>
  <c r="J900" i="3"/>
  <c r="BK891" i="3"/>
  <c r="BK887" i="3"/>
  <c r="BK883" i="3"/>
  <c r="BK879" i="3"/>
  <c r="BK875" i="3"/>
  <c r="BK871" i="3"/>
  <c r="BK867" i="3"/>
  <c r="J862" i="3"/>
  <c r="J858" i="3"/>
  <c r="J854" i="3"/>
  <c r="J850" i="3"/>
  <c r="J846" i="3"/>
  <c r="BK840" i="3"/>
  <c r="J836" i="3"/>
  <c r="BK832" i="3"/>
  <c r="J828" i="3"/>
  <c r="BK824" i="3"/>
  <c r="BK820" i="3"/>
  <c r="BK816" i="3"/>
  <c r="BK812" i="3"/>
  <c r="J808" i="3"/>
  <c r="J804" i="3"/>
  <c r="BK800" i="3"/>
  <c r="J796" i="3"/>
  <c r="J792" i="3"/>
  <c r="J788" i="3"/>
  <c r="BK777" i="3"/>
  <c r="J773" i="3"/>
  <c r="J770" i="3"/>
  <c r="J767" i="3"/>
  <c r="BK746" i="3"/>
  <c r="J741" i="3"/>
  <c r="BK730" i="3"/>
  <c r="J723" i="3"/>
  <c r="BK716" i="3"/>
  <c r="BK711" i="3"/>
  <c r="J707" i="3"/>
  <c r="BK699" i="3"/>
  <c r="J693" i="3"/>
  <c r="BK683" i="3"/>
  <c r="BK674" i="3"/>
  <c r="J673" i="3"/>
  <c r="BK667" i="3"/>
  <c r="J664" i="3"/>
  <c r="J659" i="3"/>
  <c r="J653" i="3"/>
  <c r="J649" i="3"/>
  <c r="J646" i="3"/>
  <c r="J638" i="3"/>
  <c r="J635" i="3"/>
  <c r="J631" i="3"/>
  <c r="J628" i="3"/>
  <c r="J624" i="3"/>
  <c r="J621" i="3"/>
  <c r="BK617" i="3"/>
  <c r="BK615" i="3"/>
  <c r="BK612" i="3"/>
  <c r="BK606" i="3"/>
  <c r="J603" i="3"/>
  <c r="J596" i="3"/>
  <c r="BK593" i="3"/>
  <c r="BK591" i="3"/>
  <c r="J591" i="3"/>
  <c r="J590" i="3"/>
  <c r="BK588" i="3"/>
  <c r="BK585" i="3"/>
  <c r="J579" i="3"/>
  <c r="J574" i="3"/>
  <c r="BK573" i="3"/>
  <c r="J569" i="3"/>
  <c r="BK565" i="3"/>
  <c r="BK563" i="3"/>
  <c r="BK559" i="3"/>
  <c r="BK555" i="3"/>
  <c r="BK553" i="3"/>
  <c r="J549" i="3"/>
  <c r="J545" i="3"/>
  <c r="J544" i="3"/>
  <c r="J541" i="3"/>
  <c r="J539" i="3"/>
  <c r="J536" i="3"/>
  <c r="J531" i="3"/>
  <c r="BK527" i="3"/>
  <c r="J523" i="3"/>
  <c r="J517" i="3"/>
  <c r="J511" i="3"/>
  <c r="BK509" i="3"/>
  <c r="J501" i="3"/>
  <c r="BK492" i="3"/>
  <c r="J489" i="3"/>
  <c r="BK480" i="3"/>
  <c r="J473" i="3"/>
  <c r="J466" i="3"/>
  <c r="BK460" i="3"/>
  <c r="BK454" i="3"/>
  <c r="J446" i="3"/>
  <c r="BK443" i="3"/>
  <c r="J437" i="3"/>
  <c r="J429" i="3"/>
  <c r="J426" i="3"/>
  <c r="BK422" i="3"/>
  <c r="BK418" i="3"/>
  <c r="BK416" i="3"/>
  <c r="BK413" i="3"/>
  <c r="J405" i="3"/>
  <c r="J402" i="3"/>
  <c r="J393" i="3"/>
  <c r="J387" i="3"/>
  <c r="BK382" i="3"/>
  <c r="J379" i="3"/>
  <c r="J371" i="3"/>
  <c r="BK362" i="3"/>
  <c r="BK355" i="3"/>
  <c r="BK351" i="3"/>
  <c r="BK347" i="3"/>
  <c r="BK343" i="3"/>
  <c r="BK341" i="3"/>
  <c r="BK330" i="3"/>
  <c r="BK326" i="3"/>
  <c r="J321" i="3"/>
  <c r="BK313" i="3"/>
  <c r="BK307" i="3"/>
  <c r="J301" i="3"/>
  <c r="BK296" i="3"/>
  <c r="J292" i="3"/>
  <c r="BK288" i="3"/>
  <c r="J285" i="3"/>
  <c r="BK280" i="3"/>
  <c r="J256" i="3"/>
  <c r="BK250" i="3"/>
  <c r="J244" i="3"/>
  <c r="BK236" i="3"/>
  <c r="BK228" i="3"/>
  <c r="J219" i="3"/>
  <c r="J211" i="3"/>
  <c r="BK205" i="3"/>
  <c r="BK201" i="3"/>
  <c r="J199" i="3"/>
  <c r="J197" i="3"/>
  <c r="BK195" i="3"/>
  <c r="BK191" i="3"/>
  <c r="J189" i="3"/>
  <c r="J185" i="3"/>
  <c r="BK178" i="3"/>
  <c r="BK175" i="3"/>
  <c r="BK168" i="3"/>
  <c r="J165" i="3"/>
  <c r="BK157" i="3"/>
  <c r="BK155" i="3"/>
  <c r="J153" i="3"/>
  <c r="BK150" i="3"/>
  <c r="BK973" i="3"/>
  <c r="BK970" i="3"/>
  <c r="J963" i="3"/>
  <c r="J960" i="3"/>
  <c r="BK957" i="3"/>
  <c r="BK955" i="3"/>
  <c r="J950" i="3"/>
  <c r="J943" i="3"/>
  <c r="J933" i="3"/>
  <c r="BK930" i="3"/>
  <c r="BK923" i="3"/>
  <c r="J916" i="3"/>
  <c r="J911" i="3"/>
  <c r="J906" i="3"/>
  <c r="BK902" i="3"/>
  <c r="BK900" i="3"/>
  <c r="J891" i="3"/>
  <c r="J887" i="3"/>
  <c r="J883" i="3"/>
  <c r="J879" i="3"/>
  <c r="J875" i="3"/>
  <c r="J871" i="3"/>
  <c r="J867" i="3"/>
  <c r="BK862" i="3"/>
  <c r="BK858" i="3"/>
  <c r="BK854" i="3"/>
  <c r="BK850" i="3"/>
  <c r="BK846" i="3"/>
  <c r="BK842" i="3"/>
  <c r="J838" i="3"/>
  <c r="BK834" i="3"/>
  <c r="BK830" i="3"/>
  <c r="BK826" i="3"/>
  <c r="J822" i="3"/>
  <c r="J818" i="3"/>
  <c r="J816" i="3"/>
  <c r="BK814" i="3"/>
  <c r="J810" i="3"/>
  <c r="BK806" i="3"/>
  <c r="J802" i="3"/>
  <c r="BK798" i="3"/>
  <c r="BK796" i="3"/>
  <c r="BK792" i="3"/>
  <c r="BK788" i="3"/>
  <c r="J777" i="3"/>
  <c r="BK773" i="3"/>
  <c r="BK770" i="3"/>
  <c r="BK767" i="3"/>
  <c r="J746" i="3"/>
  <c r="BK741" i="3"/>
  <c r="BK732" i="3"/>
  <c r="J727" i="3"/>
  <c r="J716" i="3"/>
  <c r="J711" i="3"/>
  <c r="J709" i="3"/>
  <c r="J704" i="3"/>
  <c r="BK696" i="3"/>
  <c r="J686" i="3"/>
  <c r="J676" i="3"/>
  <c r="BK673" i="3"/>
  <c r="J667" i="3"/>
  <c r="BK664" i="3"/>
  <c r="BK659" i="3"/>
  <c r="BK653" i="3"/>
  <c r="BK649" i="3"/>
  <c r="BK646" i="3"/>
  <c r="BK638" i="3"/>
  <c r="J588" i="3"/>
  <c r="J585" i="3"/>
  <c r="BK579" i="3"/>
  <c r="J575" i="3"/>
  <c r="J573" i="3"/>
  <c r="BK569" i="3"/>
  <c r="J565" i="3"/>
  <c r="J563" i="3"/>
  <c r="J559" i="3"/>
  <c r="J555" i="3"/>
  <c r="J553" i="3"/>
  <c r="BK549" i="3"/>
  <c r="BK545" i="3"/>
  <c r="BK543" i="3"/>
  <c r="J542" i="3"/>
  <c r="BK540" i="3"/>
  <c r="J537" i="3"/>
  <c r="BK535" i="3"/>
  <c r="J528" i="3"/>
  <c r="J525" i="3"/>
  <c r="J519" i="3"/>
  <c r="BK514" i="3"/>
  <c r="BK510" i="3"/>
  <c r="J505" i="3"/>
  <c r="BK497" i="3"/>
  <c r="J491" i="3"/>
  <c r="J487" i="3"/>
  <c r="BK479" i="3"/>
  <c r="J471" i="3"/>
  <c r="J462" i="3"/>
  <c r="BK458" i="3"/>
  <c r="BK450" i="3"/>
  <c r="J444" i="3"/>
  <c r="BK441" i="3"/>
  <c r="BK433" i="3"/>
  <c r="J427" i="3"/>
  <c r="BK424" i="3"/>
  <c r="J419" i="3"/>
  <c r="J417" i="3"/>
  <c r="BK415" i="3"/>
  <c r="J409" i="3"/>
  <c r="BK402" i="3"/>
  <c r="BK393" i="3"/>
  <c r="BK387" i="3"/>
  <c r="J382" i="3"/>
  <c r="BK379" i="3"/>
  <c r="BK371" i="3"/>
  <c r="J362" i="3"/>
  <c r="J355" i="3"/>
  <c r="J347" i="3"/>
  <c r="J345" i="3"/>
  <c r="J341" i="3"/>
  <c r="J335" i="3"/>
  <c r="J328" i="3"/>
  <c r="J322" i="3"/>
  <c r="BK317" i="3"/>
  <c r="J309" i="3"/>
  <c r="J304" i="3"/>
  <c r="J300" i="3"/>
  <c r="J296" i="3"/>
  <c r="BK292" i="3"/>
  <c r="J288" i="3"/>
  <c r="BK285" i="3"/>
  <c r="J280" i="3"/>
  <c r="BK256" i="3"/>
  <c r="J250" i="3"/>
  <c r="BK244" i="3"/>
  <c r="J236" i="3"/>
  <c r="J228" i="3"/>
  <c r="BK219" i="3"/>
  <c r="BK211" i="3"/>
  <c r="J205" i="3"/>
  <c r="J201" i="3"/>
  <c r="BK199" i="3"/>
  <c r="BK197" i="3"/>
  <c r="J195" i="3"/>
  <c r="J191" i="3"/>
  <c r="BK189" i="3"/>
  <c r="BK185" i="3"/>
  <c r="J178" i="3"/>
  <c r="J175" i="3"/>
  <c r="J168" i="3"/>
  <c r="BK165" i="3"/>
  <c r="J157" i="3"/>
  <c r="J155" i="3"/>
  <c r="BK153" i="3"/>
  <c r="J150" i="3"/>
  <c r="BK263" i="4"/>
  <c r="BK262" i="4"/>
  <c r="BK261" i="4"/>
  <c r="BK260" i="4"/>
  <c r="BK259" i="4"/>
  <c r="BK258" i="4"/>
  <c r="BK257" i="4"/>
  <c r="BK256" i="4"/>
  <c r="BK255" i="4"/>
  <c r="J254" i="4"/>
  <c r="J253" i="4"/>
  <c r="J252" i="4"/>
  <c r="J251" i="4"/>
  <c r="J250" i="4"/>
  <c r="J249" i="4"/>
  <c r="J248" i="4"/>
  <c r="J247" i="4"/>
  <c r="J246" i="4"/>
  <c r="J245" i="4"/>
  <c r="J244" i="4"/>
  <c r="J243" i="4"/>
  <c r="J242" i="4"/>
  <c r="J241" i="4"/>
  <c r="J240" i="4"/>
  <c r="J239" i="4"/>
  <c r="J238" i="4"/>
  <c r="J237" i="4"/>
  <c r="J236" i="4"/>
  <c r="J235" i="4"/>
  <c r="J234" i="4"/>
  <c r="J233" i="4"/>
  <c r="J232" i="4"/>
  <c r="BK231" i="4"/>
  <c r="BK230" i="4"/>
  <c r="J230" i="4"/>
  <c r="J229" i="4"/>
  <c r="J228" i="4"/>
  <c r="J227" i="4"/>
  <c r="J226" i="4"/>
  <c r="J225" i="4"/>
  <c r="J224" i="4"/>
  <c r="BK221" i="4"/>
  <c r="J220" i="4"/>
  <c r="J219" i="4"/>
  <c r="J218" i="4"/>
  <c r="J217" i="4"/>
  <c r="J216" i="4"/>
  <c r="J215" i="4"/>
  <c r="J214" i="4"/>
  <c r="J213" i="4"/>
  <c r="J212" i="4"/>
  <c r="J211" i="4"/>
  <c r="BK207" i="4"/>
  <c r="BK206" i="4"/>
  <c r="BK205" i="4"/>
  <c r="BK204" i="4"/>
  <c r="BK203" i="4"/>
  <c r="BK202" i="4"/>
  <c r="BK201" i="4"/>
  <c r="BK200" i="4"/>
  <c r="BK199" i="4"/>
  <c r="BK198" i="4"/>
  <c r="BK197" i="4"/>
  <c r="BK196" i="4"/>
  <c r="BK195" i="4"/>
  <c r="BK194" i="4"/>
  <c r="BK193" i="4"/>
  <c r="BK190" i="4"/>
  <c r="BK189" i="4"/>
  <c r="BK188" i="4"/>
  <c r="BK187" i="4"/>
  <c r="BK186" i="4"/>
  <c r="BK185" i="4"/>
  <c r="BK184" i="4"/>
  <c r="BK183" i="4"/>
  <c r="BK182" i="4"/>
  <c r="BK181" i="4"/>
  <c r="BK180" i="4"/>
  <c r="BK179" i="4"/>
  <c r="BK178" i="4"/>
  <c r="BK177" i="4"/>
  <c r="BK176" i="4"/>
  <c r="J175" i="4"/>
  <c r="J174" i="4"/>
  <c r="J173" i="4"/>
  <c r="J172" i="4"/>
  <c r="J171" i="4"/>
  <c r="J170" i="4"/>
  <c r="J169" i="4"/>
  <c r="J168" i="4"/>
  <c r="J167" i="4"/>
  <c r="J166" i="4"/>
  <c r="J165" i="4"/>
  <c r="J164" i="4"/>
  <c r="J163" i="4"/>
  <c r="J162" i="4"/>
  <c r="J161" i="4"/>
  <c r="J160" i="4"/>
  <c r="J157" i="4"/>
  <c r="J156" i="4"/>
  <c r="J155" i="4"/>
  <c r="J154" i="4"/>
  <c r="J153" i="4"/>
  <c r="BK152" i="4"/>
  <c r="BK151" i="4"/>
  <c r="BK150" i="4"/>
  <c r="BK149" i="4"/>
  <c r="BK148" i="4"/>
  <c r="J147" i="4"/>
  <c r="J146" i="4"/>
  <c r="BK145" i="4"/>
  <c r="BK142" i="4"/>
  <c r="BK140" i="4"/>
  <c r="BK138" i="4"/>
  <c r="J136" i="4"/>
  <c r="J134" i="4"/>
  <c r="J132" i="4"/>
  <c r="BK130" i="4"/>
  <c r="J145" i="4"/>
  <c r="J143" i="4"/>
  <c r="J141" i="4"/>
  <c r="BK139" i="4"/>
  <c r="J137" i="4"/>
  <c r="BK135" i="4"/>
  <c r="J133" i="4"/>
  <c r="BK131" i="4"/>
  <c r="J129" i="4"/>
  <c r="J276" i="5"/>
  <c r="J274" i="5"/>
  <c r="BK272" i="5"/>
  <c r="BK268" i="5"/>
  <c r="J267" i="5"/>
  <c r="J264" i="5"/>
  <c r="BK263" i="5"/>
  <c r="J262" i="5"/>
  <c r="BK261" i="5"/>
  <c r="J260" i="5"/>
  <c r="J259" i="5"/>
  <c r="J258" i="5"/>
  <c r="BK257" i="5"/>
  <c r="BK256" i="5"/>
  <c r="J255" i="5"/>
  <c r="J254" i="5"/>
  <c r="BK250" i="5"/>
  <c r="BK249" i="5"/>
  <c r="J248" i="5"/>
  <c r="BK247" i="5"/>
  <c r="J246" i="5"/>
  <c r="J245" i="5"/>
  <c r="BK244" i="5"/>
  <c r="J244" i="5"/>
  <c r="J243" i="5"/>
  <c r="J242" i="5"/>
  <c r="BK241" i="5"/>
  <c r="J240" i="5"/>
  <c r="J239" i="5"/>
  <c r="J238" i="5"/>
  <c r="BK237" i="5"/>
  <c r="J236" i="5"/>
  <c r="J235" i="5"/>
  <c r="BK234" i="5"/>
  <c r="J233" i="5"/>
  <c r="J232" i="5"/>
  <c r="BK228" i="5"/>
  <c r="J226" i="5"/>
  <c r="BK224" i="5"/>
  <c r="BK222" i="5"/>
  <c r="J220" i="5"/>
  <c r="J218" i="5"/>
  <c r="BK216" i="5"/>
  <c r="BK214" i="5"/>
  <c r="BK212" i="5"/>
  <c r="J210" i="5"/>
  <c r="BK208" i="5"/>
  <c r="BK206" i="5"/>
  <c r="BK204" i="5"/>
  <c r="J202" i="5"/>
  <c r="J200" i="5"/>
  <c r="J198" i="5"/>
  <c r="BK196" i="5"/>
  <c r="J194" i="5"/>
  <c r="J192" i="5"/>
  <c r="BK188" i="5"/>
  <c r="BK186" i="5"/>
  <c r="BK184" i="5"/>
  <c r="J182" i="5"/>
  <c r="J180" i="5"/>
  <c r="J178" i="5"/>
  <c r="BK176" i="5"/>
  <c r="BK174" i="5"/>
  <c r="BK172" i="5"/>
  <c r="BK170" i="5"/>
  <c r="BK168" i="5"/>
  <c r="BK166" i="5"/>
  <c r="J164" i="5"/>
  <c r="BK162" i="5"/>
  <c r="BK160" i="5"/>
  <c r="BK156" i="5"/>
  <c r="J154" i="5"/>
  <c r="J152" i="5"/>
  <c r="BK150" i="5"/>
  <c r="J148" i="5"/>
  <c r="BK146" i="5"/>
  <c r="BK142" i="5"/>
  <c r="BK140" i="5"/>
  <c r="BK138" i="5"/>
  <c r="BK136" i="5"/>
  <c r="J278" i="5"/>
  <c r="BK276" i="5"/>
  <c r="BK274" i="5"/>
  <c r="J272" i="5"/>
  <c r="J268" i="5"/>
  <c r="BK264" i="5"/>
  <c r="BK262" i="5"/>
  <c r="BK260" i="5"/>
  <c r="BK258" i="5"/>
  <c r="J256" i="5"/>
  <c r="BK254" i="5"/>
  <c r="J249" i="5"/>
  <c r="J247" i="5"/>
  <c r="BK245" i="5"/>
  <c r="BK242" i="5"/>
  <c r="BK240" i="5"/>
  <c r="BK238" i="5"/>
  <c r="BK236" i="5"/>
  <c r="J234" i="5"/>
  <c r="BK232" i="5"/>
  <c r="J228" i="5"/>
  <c r="BK226" i="5"/>
  <c r="J224" i="5"/>
  <c r="J222" i="5"/>
  <c r="BK220" i="5"/>
  <c r="BK218" i="5"/>
  <c r="J216" i="5"/>
  <c r="J214" i="5"/>
  <c r="J212" i="5"/>
  <c r="BK210" i="5"/>
  <c r="J208" i="5"/>
  <c r="J206" i="5"/>
  <c r="J204" i="5"/>
  <c r="BK202" i="5"/>
  <c r="BK200" i="5"/>
  <c r="BK198" i="5"/>
  <c r="J196" i="5"/>
  <c r="BK194" i="5"/>
  <c r="BK192" i="5"/>
  <c r="J188" i="5"/>
  <c r="J186" i="5"/>
  <c r="J184" i="5"/>
  <c r="BK182" i="5"/>
  <c r="BK180" i="5"/>
  <c r="BK178" i="5"/>
  <c r="J176" i="5"/>
  <c r="J174" i="5"/>
  <c r="J172" i="5"/>
  <c r="J170" i="5"/>
  <c r="J168" i="5"/>
  <c r="J166" i="5"/>
  <c r="BK164" i="5"/>
  <c r="J162" i="5"/>
  <c r="J160" i="5"/>
  <c r="J156" i="5"/>
  <c r="BK154" i="5"/>
  <c r="BK152" i="5"/>
  <c r="J150" i="5"/>
  <c r="BK148" i="5"/>
  <c r="J143" i="5"/>
  <c r="BK141" i="5"/>
  <c r="BK139" i="5"/>
  <c r="J137" i="5"/>
  <c r="BK501" i="6"/>
  <c r="BK500" i="6"/>
  <c r="BK499" i="6"/>
  <c r="BK498" i="6"/>
  <c r="BK497" i="6"/>
  <c r="BK494" i="6"/>
  <c r="BK490" i="6"/>
  <c r="J488" i="6"/>
  <c r="J486" i="6"/>
  <c r="J484" i="6"/>
  <c r="BK482" i="6"/>
  <c r="BK478" i="6"/>
  <c r="J476" i="6"/>
  <c r="J474" i="6"/>
  <c r="J472" i="6"/>
  <c r="BK470" i="6"/>
  <c r="J467" i="6"/>
  <c r="BK465" i="6"/>
  <c r="BK463" i="6"/>
  <c r="BK459" i="6"/>
  <c r="BK457" i="6"/>
  <c r="J455" i="6"/>
  <c r="J453" i="6"/>
  <c r="J451" i="6"/>
  <c r="BK449" i="6"/>
  <c r="J447" i="6"/>
  <c r="J445" i="6"/>
  <c r="J443" i="6"/>
  <c r="BK441" i="6"/>
  <c r="J439" i="6"/>
  <c r="BK437" i="6"/>
  <c r="BK435" i="6"/>
  <c r="J431" i="6"/>
  <c r="J429" i="6"/>
  <c r="J427" i="6"/>
  <c r="BK425" i="6"/>
  <c r="BK423" i="6"/>
  <c r="J421" i="6"/>
  <c r="J419" i="6"/>
  <c r="BK417" i="6"/>
  <c r="J415" i="6"/>
  <c r="J413" i="6"/>
  <c r="BK411" i="6"/>
  <c r="BK409" i="6"/>
  <c r="J407" i="6"/>
  <c r="BK405" i="6"/>
  <c r="J403" i="6"/>
  <c r="BK401" i="6"/>
  <c r="J399" i="6"/>
  <c r="BK397" i="6"/>
  <c r="J395" i="6"/>
  <c r="BK393" i="6"/>
  <c r="J391" i="6"/>
  <c r="J386" i="6"/>
  <c r="BK383" i="6"/>
  <c r="J380" i="6"/>
  <c r="BK376" i="6"/>
  <c r="J374" i="6"/>
  <c r="BK372" i="6"/>
  <c r="J370" i="6"/>
  <c r="J369" i="6"/>
  <c r="J368" i="6"/>
  <c r="J367" i="6"/>
  <c r="J366" i="6"/>
  <c r="J365" i="6"/>
  <c r="J363" i="6"/>
  <c r="BK361" i="6"/>
  <c r="BK359" i="6"/>
  <c r="BK357" i="6"/>
  <c r="BK355" i="6"/>
  <c r="J353" i="6"/>
  <c r="BK351" i="6"/>
  <c r="J349" i="6"/>
  <c r="J347" i="6"/>
  <c r="BK345" i="6"/>
  <c r="BK344" i="6"/>
  <c r="J343" i="6"/>
  <c r="J340" i="6"/>
  <c r="BK334" i="6"/>
  <c r="J332" i="6"/>
  <c r="BK330" i="6"/>
  <c r="BK328" i="6"/>
  <c r="BK326" i="6"/>
  <c r="J324" i="6"/>
  <c r="J322" i="6"/>
  <c r="BK319" i="6"/>
  <c r="J315" i="6"/>
  <c r="BK313" i="6"/>
  <c r="BK311" i="6"/>
  <c r="J309" i="6"/>
  <c r="J307" i="6"/>
  <c r="BK305" i="6"/>
  <c r="J303" i="6"/>
  <c r="J301" i="6"/>
  <c r="BK299" i="6"/>
  <c r="J297" i="6"/>
  <c r="J294" i="6"/>
  <c r="J292" i="6"/>
  <c r="J290" i="6"/>
  <c r="J288" i="6"/>
  <c r="BK286" i="6"/>
  <c r="BK284" i="6"/>
  <c r="BK282" i="6"/>
  <c r="J280" i="6"/>
  <c r="BK278" i="6"/>
  <c r="BK276" i="6"/>
  <c r="J274" i="6"/>
  <c r="BK272" i="6"/>
  <c r="J270" i="6"/>
  <c r="BK268" i="6"/>
  <c r="J266" i="6"/>
  <c r="J264" i="6"/>
  <c r="BK262" i="6"/>
  <c r="BK260" i="6"/>
  <c r="BK258" i="6"/>
  <c r="BK256" i="6"/>
  <c r="J254" i="6"/>
  <c r="J252" i="6"/>
  <c r="BK250" i="6"/>
  <c r="J248" i="6"/>
  <c r="BK243" i="6"/>
  <c r="J240" i="6"/>
  <c r="BK237" i="6"/>
  <c r="J234" i="6"/>
  <c r="J231" i="6"/>
  <c r="BK228" i="6"/>
  <c r="BK225" i="6"/>
  <c r="J222" i="6"/>
  <c r="J219" i="6"/>
  <c r="BK216" i="6"/>
  <c r="BK213" i="6"/>
  <c r="BK209" i="6"/>
  <c r="BK206" i="6"/>
  <c r="J203" i="6"/>
  <c r="BK200" i="6"/>
  <c r="BK197" i="6"/>
  <c r="BK194" i="6"/>
  <c r="J190" i="6"/>
  <c r="J188" i="6"/>
  <c r="J186" i="6"/>
  <c r="J184" i="6"/>
  <c r="BK182" i="6"/>
  <c r="BK180" i="6"/>
  <c r="BK178" i="6"/>
  <c r="J176" i="6"/>
  <c r="BK174" i="6"/>
  <c r="J172" i="6"/>
  <c r="BK170" i="6"/>
  <c r="J168" i="6"/>
  <c r="J166" i="6"/>
  <c r="BK164" i="6"/>
  <c r="J162" i="6"/>
  <c r="J160" i="6"/>
  <c r="J158" i="6"/>
  <c r="J154" i="6"/>
  <c r="J152" i="6"/>
  <c r="BK150" i="6"/>
  <c r="BK148" i="6"/>
  <c r="BK145" i="6"/>
  <c r="J496" i="6"/>
  <c r="J495" i="6"/>
  <c r="BK491" i="6"/>
  <c r="J489" i="6"/>
  <c r="J487" i="6"/>
  <c r="BK485" i="6"/>
  <c r="BK483" i="6"/>
  <c r="J479" i="6"/>
  <c r="BK477" i="6"/>
  <c r="BK475" i="6"/>
  <c r="J473" i="6"/>
  <c r="J471" i="6"/>
  <c r="BK469" i="6"/>
  <c r="BK467" i="6"/>
  <c r="J465" i="6"/>
  <c r="J463" i="6"/>
  <c r="J459" i="6"/>
  <c r="J457" i="6"/>
  <c r="BK455" i="6"/>
  <c r="BK453" i="6"/>
  <c r="BK451" i="6"/>
  <c r="J449" i="6"/>
  <c r="BK447" i="6"/>
  <c r="BK445" i="6"/>
  <c r="BK443" i="6"/>
  <c r="BK440" i="6"/>
  <c r="BK438" i="6"/>
  <c r="J437" i="6"/>
  <c r="J435" i="6"/>
  <c r="BK431" i="6"/>
  <c r="BK429" i="6"/>
  <c r="BK427" i="6"/>
  <c r="J425" i="6"/>
  <c r="J423" i="6"/>
  <c r="BK421" i="6"/>
  <c r="BK419" i="6"/>
  <c r="J417" i="6"/>
  <c r="BK415" i="6"/>
  <c r="BK413" i="6"/>
  <c r="J411" i="6"/>
  <c r="J409" i="6"/>
  <c r="BK407" i="6"/>
  <c r="J405" i="6"/>
  <c r="BK403" i="6"/>
  <c r="J401" i="6"/>
  <c r="BK399" i="6"/>
  <c r="J397" i="6"/>
  <c r="BK395" i="6"/>
  <c r="J393" i="6"/>
  <c r="BK391" i="6"/>
  <c r="BK386" i="6"/>
  <c r="J383" i="6"/>
  <c r="BK380" i="6"/>
  <c r="J376" i="6"/>
  <c r="BK374" i="6"/>
  <c r="J372" i="6"/>
  <c r="BK370" i="6"/>
  <c r="BK363" i="6"/>
  <c r="J361" i="6"/>
  <c r="J359" i="6"/>
  <c r="J358" i="6"/>
  <c r="J357" i="6"/>
  <c r="J356" i="6"/>
  <c r="J355" i="6"/>
  <c r="BK354" i="6"/>
  <c r="BK353" i="6"/>
  <c r="J352" i="6"/>
  <c r="J351" i="6"/>
  <c r="J350" i="6"/>
  <c r="BK349" i="6"/>
  <c r="BK348" i="6"/>
  <c r="BK347" i="6"/>
  <c r="J346" i="6"/>
  <c r="BK343" i="6"/>
  <c r="J341" i="6"/>
  <c r="BK340" i="6"/>
  <c r="BK337" i="6"/>
  <c r="J334" i="6"/>
  <c r="J333" i="6"/>
  <c r="BK332" i="6"/>
  <c r="J331" i="6"/>
  <c r="J330" i="6"/>
  <c r="J329" i="6"/>
  <c r="J328" i="6"/>
  <c r="BK327" i="6"/>
  <c r="J326" i="6"/>
  <c r="BK325" i="6"/>
  <c r="BK324" i="6"/>
  <c r="BK323" i="6"/>
  <c r="BK322" i="6"/>
  <c r="J321" i="6"/>
  <c r="BK320" i="6"/>
  <c r="J319" i="6"/>
  <c r="BK318" i="6"/>
  <c r="BK315" i="6"/>
  <c r="BK314" i="6"/>
  <c r="J313" i="6"/>
  <c r="J312" i="6"/>
  <c r="J311" i="6"/>
  <c r="BK310" i="6"/>
  <c r="BK309" i="6"/>
  <c r="J308" i="6"/>
  <c r="BK307" i="6"/>
  <c r="J306" i="6"/>
  <c r="J305" i="6"/>
  <c r="BK304" i="6"/>
  <c r="BK303" i="6"/>
  <c r="BK302" i="6"/>
  <c r="BK301" i="6"/>
  <c r="BK300" i="6"/>
  <c r="J299" i="6"/>
  <c r="BK298" i="6"/>
  <c r="BK297" i="6"/>
  <c r="BK296" i="6"/>
  <c r="J295" i="6"/>
  <c r="BK294" i="6"/>
  <c r="J293" i="6"/>
  <c r="BK292" i="6"/>
  <c r="J291" i="6"/>
  <c r="BK290" i="6"/>
  <c r="BK289" i="6"/>
  <c r="BK288" i="6"/>
  <c r="BK287" i="6"/>
  <c r="J286" i="6"/>
  <c r="BK285" i="6"/>
  <c r="J284" i="6"/>
  <c r="BK283" i="6"/>
  <c r="J282" i="6"/>
  <c r="BK281" i="6"/>
  <c r="BK280" i="6"/>
  <c r="J279" i="6"/>
  <c r="J278" i="6"/>
  <c r="BK277" i="6"/>
  <c r="J276" i="6"/>
  <c r="J275" i="6"/>
  <c r="BK274" i="6"/>
  <c r="BK273" i="6"/>
  <c r="J272" i="6"/>
  <c r="J271" i="6"/>
  <c r="BK270" i="6"/>
  <c r="J269" i="6"/>
  <c r="J268" i="6"/>
  <c r="BK267" i="6"/>
  <c r="BK266" i="6"/>
  <c r="J265" i="6"/>
  <c r="BK264" i="6"/>
  <c r="J263" i="6"/>
  <c r="J262" i="6"/>
  <c r="BK261" i="6"/>
  <c r="J260" i="6"/>
  <c r="J259" i="6"/>
  <c r="J258" i="6"/>
  <c r="BK257" i="6"/>
  <c r="J256" i="6"/>
  <c r="J255" i="6"/>
  <c r="BK254" i="6"/>
  <c r="J253" i="6"/>
  <c r="BK252" i="6"/>
  <c r="BK251" i="6"/>
  <c r="J249" i="6"/>
  <c r="BK248" i="6"/>
  <c r="J243" i="6"/>
  <c r="BK240" i="6"/>
  <c r="J237" i="6"/>
  <c r="BK234" i="6"/>
  <c r="BK231" i="6"/>
  <c r="J228" i="6"/>
  <c r="J225" i="6"/>
  <c r="BK222" i="6"/>
  <c r="BK219" i="6"/>
  <c r="J216" i="6"/>
  <c r="J213" i="6"/>
  <c r="J209" i="6"/>
  <c r="BK207" i="6"/>
  <c r="BK204" i="6"/>
  <c r="J201" i="6"/>
  <c r="BK198" i="6"/>
  <c r="J195" i="6"/>
  <c r="BK191" i="6"/>
  <c r="BK189" i="6"/>
  <c r="J187" i="6"/>
  <c r="J185" i="6"/>
  <c r="J183" i="6"/>
  <c r="J181" i="6"/>
  <c r="J179" i="6"/>
  <c r="J177" i="6"/>
  <c r="BK175" i="6"/>
  <c r="J173" i="6"/>
  <c r="BK171" i="6"/>
  <c r="BK169" i="6"/>
  <c r="BK167" i="6"/>
  <c r="BK165" i="6"/>
  <c r="BK163" i="6"/>
  <c r="BK161" i="6"/>
  <c r="J159" i="6"/>
  <c r="BK157" i="6"/>
  <c r="BK153" i="6"/>
  <c r="BK151" i="6"/>
  <c r="BK149" i="6"/>
  <c r="J147" i="6"/>
  <c r="J145" i="6"/>
  <c r="J290" i="7"/>
  <c r="J288" i="7"/>
  <c r="J286" i="7"/>
  <c r="J282" i="7"/>
  <c r="J280" i="7"/>
  <c r="BK278" i="7"/>
  <c r="BK277" i="7"/>
  <c r="J275" i="7"/>
  <c r="J271" i="7"/>
  <c r="J269" i="7"/>
  <c r="BK267" i="7"/>
  <c r="BK264" i="7"/>
  <c r="J263" i="7"/>
  <c r="BK261" i="7"/>
  <c r="BK259" i="7"/>
  <c r="BK257" i="7"/>
  <c r="J255" i="7"/>
  <c r="BK251" i="7"/>
  <c r="BK250" i="7"/>
  <c r="J249" i="7"/>
  <c r="BK247" i="7"/>
  <c r="BK245" i="7"/>
  <c r="BK243" i="7"/>
  <c r="J239" i="7"/>
  <c r="J237" i="7"/>
  <c r="J235" i="7"/>
  <c r="BK233" i="7"/>
  <c r="BK231" i="7"/>
  <c r="BK229" i="7"/>
  <c r="J227" i="7"/>
  <c r="J225" i="7"/>
  <c r="J223" i="7"/>
  <c r="J221" i="7"/>
  <c r="BK219" i="7"/>
  <c r="J217" i="7"/>
  <c r="BK215" i="7"/>
  <c r="J211" i="7"/>
  <c r="BK209" i="7"/>
  <c r="J207" i="7"/>
  <c r="BK205" i="7"/>
  <c r="J203" i="7"/>
  <c r="BK201" i="7"/>
  <c r="BK199" i="7"/>
  <c r="J197" i="7"/>
  <c r="J195" i="7"/>
  <c r="BK193" i="7"/>
  <c r="J191" i="7"/>
  <c r="J189" i="7"/>
  <c r="J187" i="7"/>
  <c r="J185" i="7"/>
  <c r="BK183" i="7"/>
  <c r="BK181" i="7"/>
  <c r="BK179" i="7"/>
  <c r="BK175" i="7"/>
  <c r="J174" i="7"/>
  <c r="J173" i="7"/>
  <c r="J172" i="7"/>
  <c r="BK170" i="7"/>
  <c r="J168" i="7"/>
  <c r="J166" i="7"/>
  <c r="BK164" i="7"/>
  <c r="BK162" i="7"/>
  <c r="BK160" i="7"/>
  <c r="J158" i="7"/>
  <c r="J156" i="7"/>
  <c r="BK154" i="7"/>
  <c r="BK152" i="7"/>
  <c r="BK150" i="7"/>
  <c r="BK148" i="7"/>
  <c r="J146" i="7"/>
  <c r="BK144" i="7"/>
  <c r="J142" i="7"/>
  <c r="J140" i="7"/>
  <c r="BK138" i="7"/>
  <c r="J136" i="7"/>
  <c r="J134" i="7"/>
  <c r="BK132" i="7"/>
  <c r="BK290" i="7"/>
  <c r="J287" i="7"/>
  <c r="BK286" i="7"/>
  <c r="BK283" i="7"/>
  <c r="J281" i="7"/>
  <c r="J279" i="7"/>
  <c r="J277" i="7"/>
  <c r="BK275" i="7"/>
  <c r="BK271" i="7"/>
  <c r="BK269" i="7"/>
  <c r="J267" i="7"/>
  <c r="J266" i="7"/>
  <c r="J264" i="7"/>
  <c r="J262" i="7"/>
  <c r="BK260" i="7"/>
  <c r="BK258" i="7"/>
  <c r="BK256" i="7"/>
  <c r="J254" i="7"/>
  <c r="J250" i="7"/>
  <c r="BK248" i="7"/>
  <c r="BK246" i="7"/>
  <c r="J244" i="7"/>
  <c r="J242" i="7"/>
  <c r="J238" i="7"/>
  <c r="BK236" i="7"/>
  <c r="BK234" i="7"/>
  <c r="J232" i="7"/>
  <c r="BK230" i="7"/>
  <c r="BK228" i="7"/>
  <c r="BK226" i="7"/>
  <c r="J224" i="7"/>
  <c r="J222" i="7"/>
  <c r="BK220" i="7"/>
  <c r="J218" i="7"/>
  <c r="J216" i="7"/>
  <c r="BK214" i="7"/>
  <c r="J210" i="7"/>
  <c r="J208" i="7"/>
  <c r="BK207" i="7"/>
  <c r="J205" i="7"/>
  <c r="BK203" i="7"/>
  <c r="J201" i="7"/>
  <c r="J199" i="7"/>
  <c r="BK197" i="7"/>
  <c r="BK195" i="7"/>
  <c r="J193" i="7"/>
  <c r="BK191" i="7"/>
  <c r="BK189" i="7"/>
  <c r="BK187" i="7"/>
  <c r="BK185" i="7"/>
  <c r="J183" i="7"/>
  <c r="J181" i="7"/>
  <c r="J179" i="7"/>
  <c r="J175" i="7"/>
  <c r="J170" i="7"/>
  <c r="BK168" i="7"/>
  <c r="BK166" i="7"/>
  <c r="J164" i="7"/>
  <c r="J162" i="7"/>
  <c r="J160" i="7"/>
  <c r="BK158" i="7"/>
  <c r="BK156" i="7"/>
  <c r="J153" i="7"/>
  <c r="J152" i="7"/>
  <c r="BK149" i="7"/>
  <c r="J148" i="7"/>
  <c r="BK146" i="7"/>
  <c r="J144" i="7"/>
  <c r="BK142" i="7"/>
  <c r="BK140" i="7"/>
  <c r="J137" i="7"/>
  <c r="BK136" i="7"/>
  <c r="BK135" i="7"/>
  <c r="BK134" i="7"/>
  <c r="BK133" i="7"/>
  <c r="J132" i="7"/>
  <c r="BK231" i="8"/>
  <c r="J231" i="8"/>
  <c r="BK230" i="8"/>
  <c r="J230" i="8"/>
  <c r="BK229" i="8"/>
  <c r="J229" i="8"/>
  <c r="BK228" i="8"/>
  <c r="J228" i="8"/>
  <c r="BK227" i="8"/>
  <c r="J227" i="8"/>
  <c r="BK226" i="8"/>
  <c r="J226" i="8"/>
  <c r="BK225" i="8"/>
  <c r="J225" i="8"/>
  <c r="BK224" i="8"/>
  <c r="J224" i="8"/>
  <c r="BK223" i="8"/>
  <c r="J223" i="8"/>
  <c r="BK222" i="8"/>
  <c r="J222" i="8"/>
  <c r="BK221" i="8"/>
  <c r="J221" i="8"/>
  <c r="BK220" i="8"/>
  <c r="BK219" i="8"/>
  <c r="BK218" i="8"/>
  <c r="BK217" i="8"/>
  <c r="BK216" i="8"/>
  <c r="BK215" i="8"/>
  <c r="J214" i="8"/>
  <c r="J213" i="8"/>
  <c r="J212" i="8"/>
  <c r="BK211" i="8"/>
  <c r="BK210" i="8"/>
  <c r="BK209" i="8"/>
  <c r="BK208" i="8"/>
  <c r="BK207" i="8"/>
  <c r="BK206" i="8"/>
  <c r="BK205" i="8"/>
  <c r="BK204" i="8"/>
  <c r="BK203" i="8"/>
  <c r="BK202" i="8"/>
  <c r="BK201" i="8"/>
  <c r="BK200" i="8"/>
  <c r="BK199" i="8"/>
  <c r="J196" i="8"/>
  <c r="J195" i="8"/>
  <c r="J194" i="8"/>
  <c r="J193" i="8"/>
  <c r="J192" i="8"/>
  <c r="J191" i="8"/>
  <c r="J190" i="8"/>
  <c r="J189" i="8"/>
  <c r="J188" i="8"/>
  <c r="J187" i="8"/>
  <c r="J186" i="8"/>
  <c r="J185" i="8"/>
  <c r="J184" i="8"/>
  <c r="J183" i="8"/>
  <c r="J182" i="8"/>
  <c r="J181" i="8"/>
  <c r="J180" i="8"/>
  <c r="BK179" i="8"/>
  <c r="BK178" i="8"/>
  <c r="BK177" i="8"/>
  <c r="BK176" i="8"/>
  <c r="BK175" i="8"/>
  <c r="BK174" i="8"/>
  <c r="BK173" i="8"/>
  <c r="BK172" i="8"/>
  <c r="BK171" i="8"/>
  <c r="BK170" i="8"/>
  <c r="BK169" i="8"/>
  <c r="BK168" i="8"/>
  <c r="BK167" i="8"/>
  <c r="BK164" i="8"/>
  <c r="BK163" i="8"/>
  <c r="BK162" i="8"/>
  <c r="BK161" i="8"/>
  <c r="J160" i="8"/>
  <c r="J159" i="8"/>
  <c r="J158" i="8"/>
  <c r="BK157" i="8"/>
  <c r="J156" i="8"/>
  <c r="J155" i="8"/>
  <c r="J154" i="8"/>
  <c r="J153" i="8"/>
  <c r="J152" i="8"/>
  <c r="BK151" i="8"/>
  <c r="BK150" i="8"/>
  <c r="BK149" i="8"/>
  <c r="BK148" i="8"/>
  <c r="BK146" i="8"/>
  <c r="J146" i="8"/>
  <c r="J145" i="8"/>
  <c r="J144" i="8"/>
  <c r="J143" i="8"/>
  <c r="J142" i="8"/>
  <c r="J141" i="8"/>
  <c r="J140" i="8"/>
  <c r="J139" i="8"/>
  <c r="J138" i="8"/>
  <c r="J137" i="8"/>
  <c r="J136" i="8"/>
  <c r="BK135" i="8"/>
  <c r="BK134" i="8"/>
  <c r="BK133" i="8"/>
  <c r="BK132" i="8"/>
  <c r="BK131" i="8"/>
  <c r="BK130" i="8"/>
  <c r="BK129" i="8"/>
  <c r="BK128" i="8"/>
  <c r="BK127" i="8"/>
  <c r="J126" i="8"/>
  <c r="J125" i="8"/>
  <c r="BK297" i="9"/>
  <c r="J296" i="9"/>
  <c r="BK290" i="9"/>
  <c r="BK286" i="9"/>
  <c r="J281" i="9"/>
  <c r="J274" i="9"/>
  <c r="J267" i="9"/>
  <c r="BK261" i="9"/>
  <c r="BK259" i="9"/>
  <c r="J256" i="9"/>
  <c r="J247" i="9"/>
  <c r="BK236" i="9"/>
  <c r="J232" i="9"/>
  <c r="J228" i="9"/>
  <c r="J224" i="9"/>
  <c r="J219" i="9"/>
  <c r="J211" i="9"/>
  <c r="BK209" i="9"/>
  <c r="BK202" i="9"/>
  <c r="J197" i="9"/>
  <c r="J189" i="9"/>
  <c r="J181" i="9"/>
  <c r="J175" i="9"/>
  <c r="J168" i="9"/>
  <c r="BK165" i="9"/>
  <c r="BK163" i="9"/>
  <c r="BK159" i="9"/>
  <c r="BK153" i="9"/>
  <c r="J148" i="9"/>
  <c r="J141" i="9"/>
  <c r="BK138" i="9"/>
  <c r="J134" i="9"/>
  <c r="BK128" i="9"/>
  <c r="J297" i="9"/>
  <c r="J293" i="9"/>
  <c r="J287" i="9"/>
  <c r="BK285" i="9"/>
  <c r="J277" i="9"/>
  <c r="J270" i="9"/>
  <c r="J263" i="9"/>
  <c r="J260" i="9"/>
  <c r="BK258" i="9"/>
  <c r="J251" i="9"/>
  <c r="BK244" i="9"/>
  <c r="J236" i="9"/>
  <c r="BK232" i="9"/>
  <c r="BK228" i="9"/>
  <c r="BK224" i="9"/>
  <c r="BK219" i="9"/>
  <c r="BK211" i="9"/>
  <c r="J207" i="9"/>
  <c r="BK201" i="9"/>
  <c r="BK193" i="9"/>
  <c r="J185" i="9"/>
  <c r="BK177" i="9"/>
  <c r="J172" i="9"/>
  <c r="J167" i="9"/>
  <c r="BK164" i="9"/>
  <c r="BK162" i="9"/>
  <c r="BK156" i="9"/>
  <c r="BK150" i="9"/>
  <c r="BK145" i="9"/>
  <c r="J140" i="9"/>
  <c r="BK136" i="9"/>
  <c r="BK132" i="9"/>
  <c r="J213" i="10"/>
  <c r="BK209" i="10"/>
  <c r="J205" i="10"/>
  <c r="BK201" i="10"/>
  <c r="J197" i="10"/>
  <c r="J193" i="10"/>
  <c r="J189" i="10"/>
  <c r="BK185" i="10"/>
  <c r="J181" i="10"/>
  <c r="J177" i="10"/>
  <c r="BK173" i="10"/>
  <c r="J169" i="10"/>
  <c r="J164" i="10"/>
  <c r="BK160" i="10"/>
  <c r="J156" i="10"/>
  <c r="BK152" i="10"/>
  <c r="BK148" i="10"/>
  <c r="BK144" i="10"/>
  <c r="BK140" i="10"/>
  <c r="J136" i="10"/>
  <c r="J132" i="10"/>
  <c r="J128" i="10"/>
  <c r="J124" i="10"/>
  <c r="BK213" i="10"/>
  <c r="J209" i="10"/>
  <c r="BK205" i="10"/>
  <c r="J201" i="10"/>
  <c r="BK197" i="10"/>
  <c r="BK193" i="10"/>
  <c r="BK189" i="10"/>
  <c r="J185" i="10"/>
  <c r="BK181" i="10"/>
  <c r="BK177" i="10"/>
  <c r="J173" i="10"/>
  <c r="BK169" i="10"/>
  <c r="BK164" i="10"/>
  <c r="J160" i="10"/>
  <c r="BK156" i="10"/>
  <c r="J152" i="10"/>
  <c r="J187" i="11"/>
  <c r="BK183" i="11"/>
  <c r="J179" i="11"/>
  <c r="J175" i="11"/>
  <c r="J171" i="11"/>
  <c r="BK167" i="11"/>
  <c r="BK163" i="11"/>
  <c r="BK159" i="11"/>
  <c r="BK155" i="11"/>
  <c r="BK151" i="11"/>
  <c r="J147" i="11"/>
  <c r="BK143" i="11"/>
  <c r="J139" i="11"/>
  <c r="J135" i="11"/>
  <c r="J131" i="11"/>
  <c r="BK127" i="11"/>
  <c r="J123" i="11"/>
  <c r="BK201" i="11"/>
  <c r="J197" i="11"/>
  <c r="BK193" i="11"/>
  <c r="BK191" i="11"/>
  <c r="J189" i="11"/>
  <c r="BK187" i="11"/>
  <c r="J185" i="11"/>
  <c r="J183" i="11"/>
  <c r="J181" i="11"/>
  <c r="BK179" i="11"/>
  <c r="BK177" i="11"/>
  <c r="BK175" i="11"/>
  <c r="J173" i="11"/>
  <c r="BK171" i="11"/>
  <c r="J169" i="11"/>
  <c r="J167" i="11"/>
  <c r="J165" i="11"/>
  <c r="J163" i="11"/>
  <c r="BK161" i="11"/>
  <c r="J159" i="11"/>
  <c r="J157" i="11"/>
  <c r="J155" i="11"/>
  <c r="J153" i="11"/>
  <c r="J151" i="11"/>
  <c r="J149" i="11"/>
  <c r="BK147" i="11"/>
  <c r="J145" i="11"/>
  <c r="BK141" i="11"/>
  <c r="BK139" i="11"/>
  <c r="BK135" i="11"/>
  <c r="BK131" i="11"/>
  <c r="J127" i="11"/>
  <c r="BK125" i="11"/>
  <c r="J121" i="11"/>
  <c r="J249" i="12"/>
  <c r="J242" i="12"/>
  <c r="J236" i="12"/>
  <c r="J232" i="12"/>
  <c r="J228" i="12"/>
  <c r="J224" i="12"/>
  <c r="J222" i="12"/>
  <c r="J218" i="12"/>
  <c r="J212" i="12"/>
  <c r="BK208" i="12"/>
  <c r="BK204" i="12"/>
  <c r="J200" i="12"/>
  <c r="J194" i="12"/>
  <c r="BK183" i="12"/>
  <c r="BK179" i="12"/>
  <c r="J175" i="12"/>
  <c r="BK171" i="12"/>
  <c r="J167" i="12"/>
  <c r="BK165" i="12"/>
  <c r="BK161" i="12"/>
  <c r="J157" i="12"/>
  <c r="J151" i="12"/>
  <c r="J147" i="12"/>
  <c r="BK143" i="12"/>
  <c r="BK139" i="12"/>
  <c r="J135" i="12"/>
  <c r="BK131" i="12"/>
  <c r="BK127" i="12"/>
  <c r="BK246" i="12"/>
  <c r="J240" i="12"/>
  <c r="BK236" i="12"/>
  <c r="BK232" i="12"/>
  <c r="BK228" i="12"/>
  <c r="BK224" i="12"/>
  <c r="BK220" i="12"/>
  <c r="J216" i="12"/>
  <c r="BK212" i="12"/>
  <c r="J208" i="12"/>
  <c r="J204" i="12"/>
  <c r="BK200" i="12"/>
  <c r="BK194" i="12"/>
  <c r="J192" i="12"/>
  <c r="J189" i="12"/>
  <c r="J187" i="12"/>
  <c r="J183" i="12"/>
  <c r="J179" i="12"/>
  <c r="BK175" i="12"/>
  <c r="J171" i="12"/>
  <c r="BK167" i="12"/>
  <c r="BK163" i="12"/>
  <c r="J159" i="12"/>
  <c r="J155" i="12"/>
  <c r="BK151" i="12"/>
  <c r="BK147" i="12"/>
  <c r="J143" i="12"/>
  <c r="J139" i="12"/>
  <c r="BK135" i="12"/>
  <c r="J131" i="12"/>
  <c r="J127" i="12"/>
  <c r="J189" i="13"/>
  <c r="BK185" i="13"/>
  <c r="J181" i="13"/>
  <c r="BK177" i="13"/>
  <c r="BK173" i="13"/>
  <c r="BK169" i="13"/>
  <c r="J167" i="13"/>
  <c r="J163" i="13"/>
  <c r="BK157" i="13"/>
  <c r="J153" i="13"/>
  <c r="BK151" i="13"/>
  <c r="J147" i="13"/>
  <c r="J143" i="13"/>
  <c r="BK139" i="13"/>
  <c r="BK135" i="13"/>
  <c r="J131" i="13"/>
  <c r="J127" i="13"/>
  <c r="BK123" i="13"/>
  <c r="BK189" i="13"/>
  <c r="J185" i="13"/>
  <c r="BK181" i="13"/>
  <c r="J177" i="13"/>
  <c r="J173" i="13"/>
  <c r="J169" i="13"/>
  <c r="J165" i="13"/>
  <c r="J161" i="13"/>
  <c r="J157" i="13"/>
  <c r="BK153" i="13"/>
  <c r="J149" i="13"/>
  <c r="BK145" i="13"/>
  <c r="J141" i="13"/>
  <c r="BK137" i="13"/>
  <c r="J133" i="13"/>
  <c r="J129" i="13"/>
  <c r="BK125" i="13"/>
  <c r="J214" i="14"/>
  <c r="J207" i="14"/>
  <c r="BK202" i="14"/>
  <c r="J198" i="14"/>
  <c r="BK194" i="14"/>
  <c r="J190" i="14"/>
  <c r="J184" i="14"/>
  <c r="J179" i="14"/>
  <c r="BK174" i="14"/>
  <c r="J169" i="14"/>
  <c r="BK164" i="14"/>
  <c r="BK160" i="14"/>
  <c r="J156" i="14"/>
  <c r="J152" i="14"/>
  <c r="BK148" i="14"/>
  <c r="BK144" i="14"/>
  <c r="BK140" i="14"/>
  <c r="BK136" i="14"/>
  <c r="BK214" i="14"/>
  <c r="BK207" i="14"/>
  <c r="J202" i="14"/>
  <c r="BK198" i="14"/>
  <c r="J194" i="14"/>
  <c r="BK190" i="14"/>
  <c r="BK184" i="14"/>
  <c r="BK179" i="14"/>
  <c r="J174" i="14"/>
  <c r="BK169" i="14"/>
  <c r="J164" i="14"/>
  <c r="J160" i="14"/>
  <c r="BK156" i="14"/>
  <c r="BK152" i="14"/>
  <c r="J148" i="14"/>
  <c r="J144" i="14"/>
  <c r="J140" i="14"/>
  <c r="J136" i="14"/>
  <c r="BK144" i="15"/>
  <c r="J143" i="15"/>
  <c r="J141" i="15"/>
  <c r="J139" i="15"/>
  <c r="J137" i="15"/>
  <c r="J135" i="15"/>
  <c r="J133" i="15"/>
  <c r="J131" i="15"/>
  <c r="BK129" i="15"/>
  <c r="BK127" i="15"/>
  <c r="J125" i="15"/>
  <c r="J123" i="15"/>
  <c r="J121" i="15"/>
  <c r="BK143" i="15"/>
  <c r="BK141" i="15"/>
  <c r="BK139" i="15"/>
  <c r="BK137" i="15"/>
  <c r="BK135" i="15"/>
  <c r="BK133" i="15"/>
  <c r="BK131" i="15"/>
  <c r="J129" i="15"/>
  <c r="J128" i="15"/>
  <c r="BK126" i="15"/>
  <c r="BK123" i="15"/>
  <c r="BK121" i="15"/>
  <c r="P129" i="2" l="1"/>
  <c r="R129" i="2"/>
  <c r="BK230" i="2"/>
  <c r="J230" i="2"/>
  <c r="J99" i="2" s="1"/>
  <c r="R230" i="2"/>
  <c r="BK237" i="2"/>
  <c r="J237" i="2" s="1"/>
  <c r="J101" i="2" s="1"/>
  <c r="R237" i="2"/>
  <c r="BK244" i="2"/>
  <c r="J244" i="2"/>
  <c r="J102" i="2" s="1"/>
  <c r="R244" i="2"/>
  <c r="BK249" i="2"/>
  <c r="J249" i="2" s="1"/>
  <c r="J103" i="2" s="1"/>
  <c r="R249" i="2"/>
  <c r="BK267" i="2"/>
  <c r="J267" i="2"/>
  <c r="J104" i="2" s="1"/>
  <c r="T267" i="2"/>
  <c r="P303" i="2"/>
  <c r="T303" i="2"/>
  <c r="P310" i="2"/>
  <c r="T310" i="2"/>
  <c r="P316" i="2"/>
  <c r="T316" i="2"/>
  <c r="P147" i="3"/>
  <c r="T147" i="3"/>
  <c r="P223" i="3"/>
  <c r="T223" i="3"/>
  <c r="P249" i="3"/>
  <c r="R249" i="3"/>
  <c r="BK359" i="3"/>
  <c r="J359" i="3" s="1"/>
  <c r="J101" i="3" s="1"/>
  <c r="T359" i="3"/>
  <c r="P421" i="3"/>
  <c r="T421" i="3"/>
  <c r="P470" i="3"/>
  <c r="T470" i="3"/>
  <c r="P496" i="3"/>
  <c r="R496" i="3"/>
  <c r="BK534" i="3"/>
  <c r="J534" i="3"/>
  <c r="J106" i="3" s="1"/>
  <c r="R534" i="3"/>
  <c r="BK548" i="3"/>
  <c r="J548" i="3" s="1"/>
  <c r="J108" i="3" s="1"/>
  <c r="T548" i="3"/>
  <c r="BK595" i="3"/>
  <c r="J595" i="3"/>
  <c r="J111" i="3" s="1"/>
  <c r="R595" i="3"/>
  <c r="BK616" i="3"/>
  <c r="J616" i="3" s="1"/>
  <c r="J112" i="3" s="1"/>
  <c r="T616" i="3"/>
  <c r="P675" i="3"/>
  <c r="T675" i="3"/>
  <c r="P708" i="3"/>
  <c r="BK731" i="3"/>
  <c r="J731" i="3"/>
  <c r="J115" i="3" s="1"/>
  <c r="R731" i="3"/>
  <c r="BK787" i="3"/>
  <c r="J787" i="3" s="1"/>
  <c r="J116" i="3" s="1"/>
  <c r="T787" i="3"/>
  <c r="P864" i="3"/>
  <c r="R864" i="3"/>
  <c r="BK889" i="3"/>
  <c r="J889" i="3" s="1"/>
  <c r="J118" i="3" s="1"/>
  <c r="R889" i="3"/>
  <c r="BK903" i="3"/>
  <c r="J903" i="3"/>
  <c r="J119" i="3" s="1"/>
  <c r="R903" i="3"/>
  <c r="BK913" i="3"/>
  <c r="J913" i="3" s="1"/>
  <c r="J120" i="3" s="1"/>
  <c r="R913" i="3"/>
  <c r="BK931" i="3"/>
  <c r="J931" i="3"/>
  <c r="J121" i="3" s="1"/>
  <c r="T931" i="3"/>
  <c r="P954" i="3"/>
  <c r="T954" i="3"/>
  <c r="P962" i="3"/>
  <c r="R962" i="3"/>
  <c r="BK128" i="4"/>
  <c r="J128" i="4" s="1"/>
  <c r="J98" i="4" s="1"/>
  <c r="R128" i="4"/>
  <c r="R127" i="4" s="1"/>
  <c r="BK159" i="4"/>
  <c r="J159" i="4"/>
  <c r="J100" i="4" s="1"/>
  <c r="R159" i="4"/>
  <c r="R158" i="4" s="1"/>
  <c r="BK192" i="4"/>
  <c r="J192" i="4"/>
  <c r="J102" i="4" s="1"/>
  <c r="R192" i="4"/>
  <c r="R191" i="4"/>
  <c r="BK209" i="4"/>
  <c r="J209" i="4"/>
  <c r="J104" i="4" s="1"/>
  <c r="BK223" i="4"/>
  <c r="BK222" i="4"/>
  <c r="J222" i="4" s="1"/>
  <c r="J105" i="4" s="1"/>
  <c r="P144" i="6"/>
  <c r="T144" i="6"/>
  <c r="P156" i="6"/>
  <c r="R156" i="6"/>
  <c r="BK193" i="6"/>
  <c r="J193" i="6" s="1"/>
  <c r="J101" i="6" s="1"/>
  <c r="T193" i="6"/>
  <c r="P247" i="6"/>
  <c r="T247" i="6"/>
  <c r="BK317" i="6"/>
  <c r="J317" i="6" s="1"/>
  <c r="J105" i="6" s="1"/>
  <c r="R317" i="6"/>
  <c r="P339" i="6"/>
  <c r="R339" i="6"/>
  <c r="P378" i="6"/>
  <c r="R378" i="6"/>
  <c r="BK389" i="6"/>
  <c r="J389" i="6" s="1"/>
  <c r="J114" i="6" s="1"/>
  <c r="T389" i="6"/>
  <c r="BK433" i="6"/>
  <c r="J433" i="6"/>
  <c r="J116" i="6"/>
  <c r="T433" i="6"/>
  <c r="P461" i="6"/>
  <c r="R461" i="6"/>
  <c r="P481" i="6"/>
  <c r="R481" i="6"/>
  <c r="P493" i="6"/>
  <c r="T493" i="6"/>
  <c r="BK131" i="7"/>
  <c r="J131" i="7" s="1"/>
  <c r="J97" i="7" s="1"/>
  <c r="R131" i="7"/>
  <c r="BK177" i="7"/>
  <c r="J177" i="7" s="1"/>
  <c r="J99" i="7" s="1"/>
  <c r="R177" i="7"/>
  <c r="BK213" i="7"/>
  <c r="J213" i="7" s="1"/>
  <c r="J101" i="7" s="1"/>
  <c r="T213" i="7"/>
  <c r="BK241" i="7"/>
  <c r="J241" i="7" s="1"/>
  <c r="J103" i="7" s="1"/>
  <c r="T241" i="7"/>
  <c r="BK253" i="7"/>
  <c r="J253" i="7" s="1"/>
  <c r="J105" i="7" s="1"/>
  <c r="R253" i="7"/>
  <c r="BK273" i="7"/>
  <c r="J273" i="7" s="1"/>
  <c r="J107" i="7" s="1"/>
  <c r="R273" i="7"/>
  <c r="P285" i="7"/>
  <c r="T285" i="7"/>
  <c r="BK124" i="8"/>
  <c r="J124" i="8" s="1"/>
  <c r="J97" i="8" s="1"/>
  <c r="R124" i="8"/>
  <c r="BK147" i="8"/>
  <c r="J147" i="8"/>
  <c r="J98" i="8"/>
  <c r="R147" i="8"/>
  <c r="BK166" i="8"/>
  <c r="J166" i="8" s="1"/>
  <c r="J100" i="8" s="1"/>
  <c r="R166" i="8"/>
  <c r="BK198" i="8"/>
  <c r="J198" i="8"/>
  <c r="J102" i="8"/>
  <c r="R198" i="8"/>
  <c r="P127" i="9"/>
  <c r="R127" i="9"/>
  <c r="BK180" i="9"/>
  <c r="J180" i="9" s="1"/>
  <c r="J99" i="9" s="1"/>
  <c r="R180" i="9"/>
  <c r="BK206" i="9"/>
  <c r="J206" i="9" s="1"/>
  <c r="J100" i="9" s="1"/>
  <c r="R206" i="9"/>
  <c r="BK218" i="9"/>
  <c r="J218" i="9" s="1"/>
  <c r="J101" i="9" s="1"/>
  <c r="R218" i="9"/>
  <c r="BK255" i="9"/>
  <c r="J255" i="9" s="1"/>
  <c r="J102" i="9" s="1"/>
  <c r="T255" i="9"/>
  <c r="P284" i="9"/>
  <c r="T284" i="9"/>
  <c r="BK289" i="9"/>
  <c r="J289" i="9"/>
  <c r="J105" i="9"/>
  <c r="R289" i="9"/>
  <c r="R288" i="9"/>
  <c r="BK121" i="10"/>
  <c r="J121" i="10" s="1"/>
  <c r="J98" i="10" s="1"/>
  <c r="R121" i="10"/>
  <c r="BK166" i="10"/>
  <c r="J166" i="10" s="1"/>
  <c r="J99" i="10" s="1"/>
  <c r="T166" i="10"/>
  <c r="BK120" i="11"/>
  <c r="J120" i="11" s="1"/>
  <c r="J98" i="11" s="1"/>
  <c r="T120" i="11"/>
  <c r="T119" i="11" s="1"/>
  <c r="T118" i="11" s="1"/>
  <c r="BK126" i="12"/>
  <c r="J126" i="12"/>
  <c r="J98" i="12"/>
  <c r="T126" i="12"/>
  <c r="P191" i="12"/>
  <c r="T191" i="12"/>
  <c r="P199" i="12"/>
  <c r="R199" i="12"/>
  <c r="P122" i="13"/>
  <c r="P121" i="13"/>
  <c r="P120" i="13"/>
  <c r="P119" i="13" s="1"/>
  <c r="AU106" i="1" s="1"/>
  <c r="R122" i="13"/>
  <c r="R121" i="13" s="1"/>
  <c r="R120" i="13" s="1"/>
  <c r="R119" i="13" s="1"/>
  <c r="P135" i="14"/>
  <c r="T135" i="14"/>
  <c r="BK171" i="14"/>
  <c r="J171" i="14" s="1"/>
  <c r="J102" i="14" s="1"/>
  <c r="R171" i="14"/>
  <c r="BK176" i="14"/>
  <c r="J176" i="14"/>
  <c r="J103" i="14"/>
  <c r="R176" i="14"/>
  <c r="BK181" i="14"/>
  <c r="J181" i="14" s="1"/>
  <c r="J104" i="14" s="1"/>
  <c r="R181" i="14"/>
  <c r="BK189" i="14"/>
  <c r="J189" i="14" s="1"/>
  <c r="J106" i="14" s="1"/>
  <c r="R189" i="14"/>
  <c r="P119" i="15"/>
  <c r="P118" i="15" s="1"/>
  <c r="AU108" i="1" s="1"/>
  <c r="T119" i="15"/>
  <c r="T118" i="15" s="1"/>
  <c r="BK129" i="2"/>
  <c r="J129" i="2" s="1"/>
  <c r="J98" i="2" s="1"/>
  <c r="T129" i="2"/>
  <c r="P230" i="2"/>
  <c r="T230" i="2"/>
  <c r="P237" i="2"/>
  <c r="T237" i="2"/>
  <c r="P244" i="2"/>
  <c r="T244" i="2"/>
  <c r="P249" i="2"/>
  <c r="T249" i="2"/>
  <c r="P267" i="2"/>
  <c r="R267" i="2"/>
  <c r="BK303" i="2"/>
  <c r="J303" i="2" s="1"/>
  <c r="J105" i="2" s="1"/>
  <c r="R303" i="2"/>
  <c r="BK310" i="2"/>
  <c r="J310" i="2" s="1"/>
  <c r="J106" i="2" s="1"/>
  <c r="R310" i="2"/>
  <c r="BK316" i="2"/>
  <c r="J316" i="2" s="1"/>
  <c r="J107" i="2" s="1"/>
  <c r="R316" i="2"/>
  <c r="BK147" i="3"/>
  <c r="J147" i="3" s="1"/>
  <c r="J98" i="3" s="1"/>
  <c r="R147" i="3"/>
  <c r="BK223" i="3"/>
  <c r="J223" i="3" s="1"/>
  <c r="J99" i="3" s="1"/>
  <c r="R223" i="3"/>
  <c r="BK249" i="3"/>
  <c r="J249" i="3" s="1"/>
  <c r="J100" i="3" s="1"/>
  <c r="T249" i="3"/>
  <c r="P359" i="3"/>
  <c r="R359" i="3"/>
  <c r="BK421" i="3"/>
  <c r="R421" i="3"/>
  <c r="BK470" i="3"/>
  <c r="J470" i="3" s="1"/>
  <c r="J104" i="3" s="1"/>
  <c r="R470" i="3"/>
  <c r="BK496" i="3"/>
  <c r="J496" i="3" s="1"/>
  <c r="J105" i="3" s="1"/>
  <c r="T496" i="3"/>
  <c r="P534" i="3"/>
  <c r="T534" i="3"/>
  <c r="P548" i="3"/>
  <c r="R548" i="3"/>
  <c r="P595" i="3"/>
  <c r="T595" i="3"/>
  <c r="P616" i="3"/>
  <c r="R616" i="3"/>
  <c r="BK675" i="3"/>
  <c r="J675" i="3" s="1"/>
  <c r="J113" i="3" s="1"/>
  <c r="R675" i="3"/>
  <c r="BK708" i="3"/>
  <c r="J708" i="3" s="1"/>
  <c r="J114" i="3" s="1"/>
  <c r="R708" i="3"/>
  <c r="T708" i="3"/>
  <c r="P731" i="3"/>
  <c r="T731" i="3"/>
  <c r="P787" i="3"/>
  <c r="R787" i="3"/>
  <c r="BK864" i="3"/>
  <c r="J864" i="3"/>
  <c r="J117" i="3"/>
  <c r="T864" i="3"/>
  <c r="P889" i="3"/>
  <c r="T889" i="3"/>
  <c r="P903" i="3"/>
  <c r="T903" i="3"/>
  <c r="P913" i="3"/>
  <c r="T913" i="3"/>
  <c r="P931" i="3"/>
  <c r="R931" i="3"/>
  <c r="BK954" i="3"/>
  <c r="J954" i="3" s="1"/>
  <c r="J122" i="3" s="1"/>
  <c r="R954" i="3"/>
  <c r="BK962" i="3"/>
  <c r="J962" i="3"/>
  <c r="J123" i="3"/>
  <c r="T962" i="3"/>
  <c r="P128" i="4"/>
  <c r="P127" i="4" s="1"/>
  <c r="T128" i="4"/>
  <c r="T127" i="4" s="1"/>
  <c r="P159" i="4"/>
  <c r="P158" i="4"/>
  <c r="T159" i="4"/>
  <c r="T158" i="4"/>
  <c r="P192" i="4"/>
  <c r="P191" i="4" s="1"/>
  <c r="T192" i="4"/>
  <c r="T191" i="4" s="1"/>
  <c r="P209" i="4"/>
  <c r="P208" i="4"/>
  <c r="R209" i="4"/>
  <c r="R208" i="4"/>
  <c r="T209" i="4"/>
  <c r="T208" i="4" s="1"/>
  <c r="P223" i="4"/>
  <c r="P222" i="4" s="1"/>
  <c r="R223" i="4"/>
  <c r="R222" i="4"/>
  <c r="T223" i="4"/>
  <c r="T222" i="4"/>
  <c r="BK135" i="5"/>
  <c r="J135" i="5" s="1"/>
  <c r="J98" i="5" s="1"/>
  <c r="P135" i="5"/>
  <c r="P134" i="5" s="1"/>
  <c r="R135" i="5"/>
  <c r="R134" i="5"/>
  <c r="T135" i="5"/>
  <c r="T134" i="5" s="1"/>
  <c r="BK145" i="5"/>
  <c r="J145" i="5"/>
  <c r="J100" i="5" s="1"/>
  <c r="P145" i="5"/>
  <c r="P144" i="5"/>
  <c r="R145" i="5"/>
  <c r="R144" i="5"/>
  <c r="T145" i="5"/>
  <c r="T144" i="5" s="1"/>
  <c r="BK159" i="5"/>
  <c r="J159" i="5" s="1"/>
  <c r="J102" i="5" s="1"/>
  <c r="P159" i="5"/>
  <c r="P158" i="5"/>
  <c r="R159" i="5"/>
  <c r="R158" i="5" s="1"/>
  <c r="T159" i="5"/>
  <c r="T158" i="5"/>
  <c r="BK191" i="5"/>
  <c r="BK190" i="5" s="1"/>
  <c r="J190" i="5" s="1"/>
  <c r="J103" i="5" s="1"/>
  <c r="P191" i="5"/>
  <c r="P190" i="5" s="1"/>
  <c r="R191" i="5"/>
  <c r="R190" i="5"/>
  <c r="T191" i="5"/>
  <c r="T190" i="5" s="1"/>
  <c r="BK230" i="5"/>
  <c r="BK229" i="5"/>
  <c r="J229" i="5"/>
  <c r="J105" i="5" s="1"/>
  <c r="P230" i="5"/>
  <c r="P229" i="5"/>
  <c r="R230" i="5"/>
  <c r="R229" i="5" s="1"/>
  <c r="T230" i="5"/>
  <c r="T229" i="5"/>
  <c r="BK253" i="5"/>
  <c r="J253" i="5" s="1"/>
  <c r="J109" i="5" s="1"/>
  <c r="P253" i="5"/>
  <c r="P252" i="5" s="1"/>
  <c r="R253" i="5"/>
  <c r="R252" i="5"/>
  <c r="T253" i="5"/>
  <c r="T252" i="5"/>
  <c r="BK266" i="5"/>
  <c r="J266" i="5" s="1"/>
  <c r="J111" i="5" s="1"/>
  <c r="P266" i="5"/>
  <c r="P265" i="5" s="1"/>
  <c r="R266" i="5"/>
  <c r="R265" i="5"/>
  <c r="T266" i="5"/>
  <c r="T265" i="5" s="1"/>
  <c r="BK271" i="5"/>
  <c r="J271" i="5"/>
  <c r="J113" i="5" s="1"/>
  <c r="P271" i="5"/>
  <c r="P270" i="5"/>
  <c r="R271" i="5"/>
  <c r="R270" i="5"/>
  <c r="T271" i="5"/>
  <c r="T270" i="5" s="1"/>
  <c r="BK144" i="6"/>
  <c r="J144" i="6" s="1"/>
  <c r="J97" i="6" s="1"/>
  <c r="R144" i="6"/>
  <c r="BK156" i="6"/>
  <c r="J156" i="6"/>
  <c r="J99" i="6" s="1"/>
  <c r="T156" i="6"/>
  <c r="P193" i="6"/>
  <c r="R193" i="6"/>
  <c r="BK247" i="6"/>
  <c r="J247" i="6" s="1"/>
  <c r="J103" i="6" s="1"/>
  <c r="R247" i="6"/>
  <c r="P317" i="6"/>
  <c r="T317" i="6"/>
  <c r="BK339" i="6"/>
  <c r="J339" i="6" s="1"/>
  <c r="J109" i="6" s="1"/>
  <c r="T339" i="6"/>
  <c r="BK378" i="6"/>
  <c r="J378" i="6"/>
  <c r="J111" i="6" s="1"/>
  <c r="T378" i="6"/>
  <c r="P389" i="6"/>
  <c r="R389" i="6"/>
  <c r="P433" i="6"/>
  <c r="R433" i="6"/>
  <c r="BK461" i="6"/>
  <c r="J461" i="6"/>
  <c r="J118" i="6" s="1"/>
  <c r="T461" i="6"/>
  <c r="BK481" i="6"/>
  <c r="J481" i="6" s="1"/>
  <c r="J120" i="6" s="1"/>
  <c r="T481" i="6"/>
  <c r="BK493" i="6"/>
  <c r="J493" i="6"/>
  <c r="J122" i="6" s="1"/>
  <c r="R493" i="6"/>
  <c r="P131" i="7"/>
  <c r="T131" i="7"/>
  <c r="P177" i="7"/>
  <c r="T177" i="7"/>
  <c r="P213" i="7"/>
  <c r="R213" i="7"/>
  <c r="P241" i="7"/>
  <c r="R241" i="7"/>
  <c r="P253" i="7"/>
  <c r="T253" i="7"/>
  <c r="P273" i="7"/>
  <c r="T273" i="7"/>
  <c r="BK285" i="7"/>
  <c r="J285" i="7"/>
  <c r="J109" i="7" s="1"/>
  <c r="R285" i="7"/>
  <c r="P124" i="8"/>
  <c r="T124" i="8"/>
  <c r="P147" i="8"/>
  <c r="T147" i="8"/>
  <c r="P166" i="8"/>
  <c r="T166" i="8"/>
  <c r="P198" i="8"/>
  <c r="T198" i="8"/>
  <c r="BK127" i="9"/>
  <c r="J127" i="9" s="1"/>
  <c r="J98" i="9" s="1"/>
  <c r="T127" i="9"/>
  <c r="P180" i="9"/>
  <c r="T180" i="9"/>
  <c r="P206" i="9"/>
  <c r="T206" i="9"/>
  <c r="P218" i="9"/>
  <c r="T218" i="9"/>
  <c r="P255" i="9"/>
  <c r="R255" i="9"/>
  <c r="BK284" i="9"/>
  <c r="J284" i="9"/>
  <c r="J103" i="9" s="1"/>
  <c r="R284" i="9"/>
  <c r="P289" i="9"/>
  <c r="P288" i="9" s="1"/>
  <c r="T289" i="9"/>
  <c r="T288" i="9" s="1"/>
  <c r="P121" i="10"/>
  <c r="T121" i="10"/>
  <c r="T120" i="10" s="1"/>
  <c r="T119" i="10" s="1"/>
  <c r="P166" i="10"/>
  <c r="R166" i="10"/>
  <c r="P120" i="11"/>
  <c r="P119" i="11" s="1"/>
  <c r="P118" i="11" s="1"/>
  <c r="AU104" i="1" s="1"/>
  <c r="R120" i="11"/>
  <c r="R119" i="11" s="1"/>
  <c r="R118" i="11" s="1"/>
  <c r="P126" i="12"/>
  <c r="P125" i="12" s="1"/>
  <c r="P124" i="12" s="1"/>
  <c r="AU105" i="1" s="1"/>
  <c r="R126" i="12"/>
  <c r="BK191" i="12"/>
  <c r="J191" i="12" s="1"/>
  <c r="J99" i="12" s="1"/>
  <c r="R191" i="12"/>
  <c r="BK199" i="12"/>
  <c r="J199" i="12" s="1"/>
  <c r="J101" i="12" s="1"/>
  <c r="T199" i="12"/>
  <c r="BK122" i="13"/>
  <c r="BK121" i="13" s="1"/>
  <c r="T122" i="13"/>
  <c r="T121" i="13" s="1"/>
  <c r="T120" i="13" s="1"/>
  <c r="T119" i="13" s="1"/>
  <c r="BK135" i="14"/>
  <c r="J135" i="14" s="1"/>
  <c r="J100" i="14" s="1"/>
  <c r="R135" i="14"/>
  <c r="R134" i="14" s="1"/>
  <c r="R133" i="14" s="1"/>
  <c r="R131" i="14" s="1"/>
  <c r="P171" i="14"/>
  <c r="T171" i="14"/>
  <c r="P176" i="14"/>
  <c r="T176" i="14"/>
  <c r="P181" i="14"/>
  <c r="T181" i="14"/>
  <c r="P189" i="14"/>
  <c r="T189" i="14"/>
  <c r="BK119" i="15"/>
  <c r="J119" i="15" s="1"/>
  <c r="J97" i="15" s="1"/>
  <c r="R119" i="15"/>
  <c r="R118" i="15" s="1"/>
  <c r="BK546" i="3"/>
  <c r="J546" i="3" s="1"/>
  <c r="J107" i="3" s="1"/>
  <c r="BK972" i="3"/>
  <c r="J972" i="3" s="1"/>
  <c r="J125" i="3" s="1"/>
  <c r="BK245" i="12"/>
  <c r="J245" i="12" s="1"/>
  <c r="J103" i="12" s="1"/>
  <c r="BK248" i="12"/>
  <c r="J248" i="12"/>
  <c r="J104" i="12"/>
  <c r="BK186" i="14"/>
  <c r="J186" i="14" s="1"/>
  <c r="J105" i="14" s="1"/>
  <c r="BK206" i="14"/>
  <c r="J206" i="14" s="1"/>
  <c r="J107" i="14" s="1"/>
  <c r="BK209" i="14"/>
  <c r="J209" i="14"/>
  <c r="J108" i="14" s="1"/>
  <c r="BK592" i="3"/>
  <c r="J592" i="3"/>
  <c r="J109" i="3" s="1"/>
  <c r="BK336" i="6"/>
  <c r="J336" i="6" s="1"/>
  <c r="J107" i="6" s="1"/>
  <c r="BK196" i="12"/>
  <c r="J196" i="12" s="1"/>
  <c r="J100" i="12" s="1"/>
  <c r="BK168" i="14"/>
  <c r="J168" i="14" s="1"/>
  <c r="J101" i="14" s="1"/>
  <c r="BK213" i="14"/>
  <c r="J213" i="14"/>
  <c r="J110" i="14"/>
  <c r="BK216" i="14"/>
  <c r="J216" i="14" s="1"/>
  <c r="J111" i="14" s="1"/>
  <c r="E85" i="15"/>
  <c r="J89" i="15"/>
  <c r="F115" i="15"/>
  <c r="BE121" i="15"/>
  <c r="BE122" i="15"/>
  <c r="BE124" i="15"/>
  <c r="BE125" i="15"/>
  <c r="BE127" i="15"/>
  <c r="BE129" i="15"/>
  <c r="BE130" i="15"/>
  <c r="BE131" i="15"/>
  <c r="BE132" i="15"/>
  <c r="BE134" i="15"/>
  <c r="BE138" i="15"/>
  <c r="BE139" i="15"/>
  <c r="BE120" i="15"/>
  <c r="BE123" i="15"/>
  <c r="BE126" i="15"/>
  <c r="BE128" i="15"/>
  <c r="BE133" i="15"/>
  <c r="BE135" i="15"/>
  <c r="BE136" i="15"/>
  <c r="BE137" i="15"/>
  <c r="BE140" i="15"/>
  <c r="BE141" i="15"/>
  <c r="BE142" i="15"/>
  <c r="BE143" i="15"/>
  <c r="BE144" i="15"/>
  <c r="J122" i="13"/>
  <c r="J99" i="13" s="1"/>
  <c r="J89" i="14"/>
  <c r="F92" i="14"/>
  <c r="E121" i="14"/>
  <c r="BE136" i="14"/>
  <c r="BE144" i="14"/>
  <c r="BE148" i="14"/>
  <c r="BE152" i="14"/>
  <c r="BE154" i="14"/>
  <c r="BE156" i="14"/>
  <c r="BE160" i="14"/>
  <c r="BE164" i="14"/>
  <c r="BE169" i="14"/>
  <c r="BE174" i="14"/>
  <c r="BE182" i="14"/>
  <c r="BE184" i="14"/>
  <c r="BE196" i="14"/>
  <c r="BE198" i="14"/>
  <c r="BE210" i="14"/>
  <c r="BE217" i="14"/>
  <c r="BE138" i="14"/>
  <c r="BE140" i="14"/>
  <c r="BE142" i="14"/>
  <c r="BE146" i="14"/>
  <c r="BE150" i="14"/>
  <c r="BE158" i="14"/>
  <c r="BE162" i="14"/>
  <c r="BE166" i="14"/>
  <c r="BE172" i="14"/>
  <c r="BE177" i="14"/>
  <c r="BE179" i="14"/>
  <c r="BE187" i="14"/>
  <c r="BE190" i="14"/>
  <c r="BE192" i="14"/>
  <c r="BE194" i="14"/>
  <c r="BE200" i="14"/>
  <c r="BE202" i="14"/>
  <c r="BE204" i="14"/>
  <c r="BE207" i="14"/>
  <c r="BE214" i="14"/>
  <c r="E85" i="13"/>
  <c r="J89" i="13"/>
  <c r="F116" i="13"/>
  <c r="BE123" i="13"/>
  <c r="BE125" i="13"/>
  <c r="BE131" i="13"/>
  <c r="BE137" i="13"/>
  <c r="BE143" i="13"/>
  <c r="BE145" i="13"/>
  <c r="BE151" i="13"/>
  <c r="BE157" i="13"/>
  <c r="BE161" i="13"/>
  <c r="BE165" i="13"/>
  <c r="BE171" i="13"/>
  <c r="BE177" i="13"/>
  <c r="BE179" i="13"/>
  <c r="BE183" i="13"/>
  <c r="BE187" i="13"/>
  <c r="BE127" i="13"/>
  <c r="BE129" i="13"/>
  <c r="BE133" i="13"/>
  <c r="BE135" i="13"/>
  <c r="BE139" i="13"/>
  <c r="BE141" i="13"/>
  <c r="BE147" i="13"/>
  <c r="BE149" i="13"/>
  <c r="BE153" i="13"/>
  <c r="BE155" i="13"/>
  <c r="BE159" i="13"/>
  <c r="BE163" i="13"/>
  <c r="BE167" i="13"/>
  <c r="BE169" i="13"/>
  <c r="BE173" i="13"/>
  <c r="BE175" i="13"/>
  <c r="BE181" i="13"/>
  <c r="BE185" i="13"/>
  <c r="BE189" i="13"/>
  <c r="BE191" i="13"/>
  <c r="BK119" i="11"/>
  <c r="BK118" i="11"/>
  <c r="J118" i="11" s="1"/>
  <c r="J96" i="11" s="1"/>
  <c r="J89" i="12"/>
  <c r="F121" i="12"/>
  <c r="BE133" i="12"/>
  <c r="BE135" i="12"/>
  <c r="BE139" i="12"/>
  <c r="BE143" i="12"/>
  <c r="BE145" i="12"/>
  <c r="BE147" i="12"/>
  <c r="BE149" i="12"/>
  <c r="BE151" i="12"/>
  <c r="BE155" i="12"/>
  <c r="BE163" i="12"/>
  <c r="BE165" i="12"/>
  <c r="BE167" i="12"/>
  <c r="BE169" i="12"/>
  <c r="BE175" i="12"/>
  <c r="BE179" i="12"/>
  <c r="BE181" i="12"/>
  <c r="BE185" i="12"/>
  <c r="BE187" i="12"/>
  <c r="BE189" i="12"/>
  <c r="BE192" i="12"/>
  <c r="BE194" i="12"/>
  <c r="BE200" i="12"/>
  <c r="BE212" i="12"/>
  <c r="BE216" i="12"/>
  <c r="BE220" i="12"/>
  <c r="BE222" i="12"/>
  <c r="BE226" i="12"/>
  <c r="BE230" i="12"/>
  <c r="BE232" i="12"/>
  <c r="BE234" i="12"/>
  <c r="BE236" i="12"/>
  <c r="BE240" i="12"/>
  <c r="BE242" i="12"/>
  <c r="BE249" i="12"/>
  <c r="E85" i="12"/>
  <c r="BE127" i="12"/>
  <c r="BE129" i="12"/>
  <c r="BE131" i="12"/>
  <c r="BE137" i="12"/>
  <c r="BE141" i="12"/>
  <c r="BE153" i="12"/>
  <c r="BE157" i="12"/>
  <c r="BE159" i="12"/>
  <c r="BE161" i="12"/>
  <c r="BE171" i="12"/>
  <c r="BE173" i="12"/>
  <c r="BE177" i="12"/>
  <c r="BE183" i="12"/>
  <c r="BE197" i="12"/>
  <c r="BE202" i="12"/>
  <c r="BE204" i="12"/>
  <c r="BE206" i="12"/>
  <c r="BE208" i="12"/>
  <c r="BE210" i="12"/>
  <c r="BE214" i="12"/>
  <c r="BE218" i="12"/>
  <c r="BE224" i="12"/>
  <c r="BE228" i="12"/>
  <c r="BE238" i="12"/>
  <c r="BE246" i="12"/>
  <c r="E85" i="11"/>
  <c r="J89" i="11"/>
  <c r="F115" i="11"/>
  <c r="BE123" i="11"/>
  <c r="BE129" i="11"/>
  <c r="BE133" i="11"/>
  <c r="BE139" i="11"/>
  <c r="BE141" i="11"/>
  <c r="BE147" i="11"/>
  <c r="BE159" i="11"/>
  <c r="BE169" i="11"/>
  <c r="BE171" i="11"/>
  <c r="BE175" i="11"/>
  <c r="BE177" i="11"/>
  <c r="BE185" i="11"/>
  <c r="BE189" i="11"/>
  <c r="BE191" i="11"/>
  <c r="BE197" i="11"/>
  <c r="BE121" i="11"/>
  <c r="BE125" i="11"/>
  <c r="BE127" i="11"/>
  <c r="BE131" i="11"/>
  <c r="BE135" i="11"/>
  <c r="BE137" i="11"/>
  <c r="BE143" i="11"/>
  <c r="BE145" i="11"/>
  <c r="BE149" i="11"/>
  <c r="BE151" i="11"/>
  <c r="BE153" i="11"/>
  <c r="BE155" i="11"/>
  <c r="BE157" i="11"/>
  <c r="BE161" i="11"/>
  <c r="BE163" i="11"/>
  <c r="BE165" i="11"/>
  <c r="BE167" i="11"/>
  <c r="BE173" i="11"/>
  <c r="BE179" i="11"/>
  <c r="BE181" i="11"/>
  <c r="BE183" i="11"/>
  <c r="BE187" i="11"/>
  <c r="BE193" i="11"/>
  <c r="BE195" i="11"/>
  <c r="BE199" i="11"/>
  <c r="BE201" i="11"/>
  <c r="BE203" i="11"/>
  <c r="E85" i="10"/>
  <c r="F92" i="10"/>
  <c r="BE122" i="10"/>
  <c r="BE124" i="10"/>
  <c r="BE126" i="10"/>
  <c r="BE130" i="10"/>
  <c r="BE134" i="10"/>
  <c r="BE138" i="10"/>
  <c r="BE140" i="10"/>
  <c r="BE144" i="10"/>
  <c r="BE154" i="10"/>
  <c r="BE158" i="10"/>
  <c r="BE162" i="10"/>
  <c r="BE167" i="10"/>
  <c r="BE175" i="10"/>
  <c r="BE179" i="10"/>
  <c r="BE181" i="10"/>
  <c r="BE187" i="10"/>
  <c r="BE189" i="10"/>
  <c r="BE191" i="10"/>
  <c r="BE195" i="10"/>
  <c r="BE197" i="10"/>
  <c r="BE203" i="10"/>
  <c r="BE207" i="10"/>
  <c r="BE209" i="10"/>
  <c r="BE213" i="10"/>
  <c r="J89" i="10"/>
  <c r="BE128" i="10"/>
  <c r="BE132" i="10"/>
  <c r="BE136" i="10"/>
  <c r="BE142" i="10"/>
  <c r="BE146" i="10"/>
  <c r="BE148" i="10"/>
  <c r="BE150" i="10"/>
  <c r="BE152" i="10"/>
  <c r="BE156" i="10"/>
  <c r="BE160" i="10"/>
  <c r="BE164" i="10"/>
  <c r="BE169" i="10"/>
  <c r="BE171" i="10"/>
  <c r="BE173" i="10"/>
  <c r="BE177" i="10"/>
  <c r="BE183" i="10"/>
  <c r="BE185" i="10"/>
  <c r="BE193" i="10"/>
  <c r="BE199" i="10"/>
  <c r="BE201" i="10"/>
  <c r="BE205" i="10"/>
  <c r="BE211" i="10"/>
  <c r="E85" i="9"/>
  <c r="J119" i="9"/>
  <c r="F122" i="9"/>
  <c r="BE128" i="9"/>
  <c r="BE132" i="9"/>
  <c r="BE134" i="9"/>
  <c r="BE141" i="9"/>
  <c r="BE145" i="9"/>
  <c r="BE148" i="9"/>
  <c r="BE153" i="9"/>
  <c r="BE159" i="9"/>
  <c r="BE163" i="9"/>
  <c r="BE164" i="9"/>
  <c r="BE167" i="9"/>
  <c r="BE175" i="9"/>
  <c r="BE181" i="9"/>
  <c r="BE189" i="9"/>
  <c r="BE193" i="9"/>
  <c r="BE197" i="9"/>
  <c r="BE202" i="9"/>
  <c r="BE207" i="9"/>
  <c r="BE210" i="9"/>
  <c r="BE211" i="9"/>
  <c r="BE223" i="9"/>
  <c r="BE226" i="9"/>
  <c r="BE230" i="9"/>
  <c r="BE232" i="9"/>
  <c r="BE236" i="9"/>
  <c r="BE247" i="9"/>
  <c r="BE258" i="9"/>
  <c r="BE263" i="9"/>
  <c r="BE274" i="9"/>
  <c r="BE277" i="9"/>
  <c r="BE281" i="9"/>
  <c r="BE286" i="9"/>
  <c r="BE293" i="9"/>
  <c r="BE297" i="9"/>
  <c r="BE136" i="9"/>
  <c r="BE138" i="9"/>
  <c r="BE140" i="9"/>
  <c r="BE150" i="9"/>
  <c r="BE156" i="9"/>
  <c r="BE162" i="9"/>
  <c r="BE165" i="9"/>
  <c r="BE168" i="9"/>
  <c r="BE172" i="9"/>
  <c r="BE177" i="9"/>
  <c r="BE185" i="9"/>
  <c r="BE201" i="9"/>
  <c r="BE209" i="9"/>
  <c r="BE215" i="9"/>
  <c r="BE219" i="9"/>
  <c r="BE224" i="9"/>
  <c r="BE228" i="9"/>
  <c r="BE234" i="9"/>
  <c r="BE240" i="9"/>
  <c r="BE244" i="9"/>
  <c r="BE251" i="9"/>
  <c r="BE256" i="9"/>
  <c r="BE259" i="9"/>
  <c r="BE260" i="9"/>
  <c r="BE261" i="9"/>
  <c r="BE267" i="9"/>
  <c r="BE270" i="9"/>
  <c r="BE285" i="9"/>
  <c r="BE287" i="9"/>
  <c r="BE290" i="9"/>
  <c r="BE296" i="9"/>
  <c r="BE300" i="9"/>
  <c r="E85" i="8"/>
  <c r="J89" i="8"/>
  <c r="F92" i="8"/>
  <c r="BE125" i="8"/>
  <c r="BE126" i="8"/>
  <c r="BE127" i="8"/>
  <c r="BE128" i="8"/>
  <c r="BE129" i="8"/>
  <c r="BE130" i="8"/>
  <c r="BE131" i="8"/>
  <c r="BE132" i="8"/>
  <c r="BE133" i="8"/>
  <c r="BE134" i="8"/>
  <c r="BE135" i="8"/>
  <c r="BE136" i="8"/>
  <c r="BE137" i="8"/>
  <c r="BE138" i="8"/>
  <c r="BE139" i="8"/>
  <c r="BE140" i="8"/>
  <c r="BE141" i="8"/>
  <c r="BE142" i="8"/>
  <c r="BE143" i="8"/>
  <c r="BE144" i="8"/>
  <c r="BE145" i="8"/>
  <c r="BE146" i="8"/>
  <c r="BE148" i="8"/>
  <c r="BE149" i="8"/>
  <c r="BE150" i="8"/>
  <c r="BE151" i="8"/>
  <c r="BE152" i="8"/>
  <c r="BE153" i="8"/>
  <c r="BE154" i="8"/>
  <c r="BE155" i="8"/>
  <c r="BE156" i="8"/>
  <c r="BE157" i="8"/>
  <c r="BE158" i="8"/>
  <c r="BE159" i="8"/>
  <c r="BE160" i="8"/>
  <c r="BE161" i="8"/>
  <c r="BE162" i="8"/>
  <c r="BE163" i="8"/>
  <c r="BE164" i="8"/>
  <c r="BE167" i="8"/>
  <c r="BE168" i="8"/>
  <c r="BE169" i="8"/>
  <c r="BE170" i="8"/>
  <c r="BE171" i="8"/>
  <c r="BE172" i="8"/>
  <c r="BE173" i="8"/>
  <c r="BE174" i="8"/>
  <c r="BE175" i="8"/>
  <c r="BE176" i="8"/>
  <c r="BE177" i="8"/>
  <c r="BE178" i="8"/>
  <c r="BE179" i="8"/>
  <c r="BE180" i="8"/>
  <c r="BE181" i="8"/>
  <c r="BE182" i="8"/>
  <c r="BE183" i="8"/>
  <c r="BE184" i="8"/>
  <c r="BE185" i="8"/>
  <c r="BE186" i="8"/>
  <c r="BE187" i="8"/>
  <c r="BE188" i="8"/>
  <c r="BE189" i="8"/>
  <c r="BE190" i="8"/>
  <c r="BE191" i="8"/>
  <c r="BE192" i="8"/>
  <c r="BE193" i="8"/>
  <c r="BE194" i="8"/>
  <c r="BE195" i="8"/>
  <c r="BE196" i="8"/>
  <c r="BE199" i="8"/>
  <c r="BE200" i="8"/>
  <c r="BE201" i="8"/>
  <c r="BE202" i="8"/>
  <c r="BE203" i="8"/>
  <c r="BE204" i="8"/>
  <c r="BE205" i="8"/>
  <c r="BE206" i="8"/>
  <c r="BE207" i="8"/>
  <c r="BE208" i="8"/>
  <c r="BE209" i="8"/>
  <c r="BE210" i="8"/>
  <c r="BE211" i="8"/>
  <c r="BE212" i="8"/>
  <c r="BE213" i="8"/>
  <c r="BE214" i="8"/>
  <c r="BE215" i="8"/>
  <c r="BE216" i="8"/>
  <c r="BE217" i="8"/>
  <c r="BE218" i="8"/>
  <c r="BE219" i="8"/>
  <c r="BE220" i="8"/>
  <c r="BE221" i="8"/>
  <c r="BE222" i="8"/>
  <c r="BE223" i="8"/>
  <c r="BE224" i="8"/>
  <c r="BE225" i="8"/>
  <c r="BE226" i="8"/>
  <c r="BE227" i="8"/>
  <c r="BE228" i="8"/>
  <c r="BE229" i="8"/>
  <c r="BE230" i="8"/>
  <c r="BE231" i="8"/>
  <c r="E85" i="7"/>
  <c r="J89" i="7"/>
  <c r="F92" i="7"/>
  <c r="BE133" i="7"/>
  <c r="BE134" i="7"/>
  <c r="BE135" i="7"/>
  <c r="BE139" i="7"/>
  <c r="BE140" i="7"/>
  <c r="BE141" i="7"/>
  <c r="BE142" i="7"/>
  <c r="BE145" i="7"/>
  <c r="BE146" i="7"/>
  <c r="BE148" i="7"/>
  <c r="BE151" i="7"/>
  <c r="BE155" i="7"/>
  <c r="BE156" i="7"/>
  <c r="BE158" i="7"/>
  <c r="BE160" i="7"/>
  <c r="BE161" i="7"/>
  <c r="BE167" i="7"/>
  <c r="BE169" i="7"/>
  <c r="BE178" i="7"/>
  <c r="BE179" i="7"/>
  <c r="BE182" i="7"/>
  <c r="BE185" i="7"/>
  <c r="BE186" i="7"/>
  <c r="BE188" i="7"/>
  <c r="BE189" i="7"/>
  <c r="BE191" i="7"/>
  <c r="BE194" i="7"/>
  <c r="BE196" i="7"/>
  <c r="BE197" i="7"/>
  <c r="BE200" i="7"/>
  <c r="BE202" i="7"/>
  <c r="BE204" i="7"/>
  <c r="BE206" i="7"/>
  <c r="BE210" i="7"/>
  <c r="BE211" i="7"/>
  <c r="BE215" i="7"/>
  <c r="BE216" i="7"/>
  <c r="BE219" i="7"/>
  <c r="BE220" i="7"/>
  <c r="BE222" i="7"/>
  <c r="BE227" i="7"/>
  <c r="BE229" i="7"/>
  <c r="BE233" i="7"/>
  <c r="BE235" i="7"/>
  <c r="BE236" i="7"/>
  <c r="BE238" i="7"/>
  <c r="BE245" i="7"/>
  <c r="BE247" i="7"/>
  <c r="BE248" i="7"/>
  <c r="BE251" i="7"/>
  <c r="BE254" i="7"/>
  <c r="BE255" i="7"/>
  <c r="BE257" i="7"/>
  <c r="BE260" i="7"/>
  <c r="BE263" i="7"/>
  <c r="BE265" i="7"/>
  <c r="BE268" i="7"/>
  <c r="BE270" i="7"/>
  <c r="BE271" i="7"/>
  <c r="BE275" i="7"/>
  <c r="BE279" i="7"/>
  <c r="BE281" i="7"/>
  <c r="BE283" i="7"/>
  <c r="BE287" i="7"/>
  <c r="BE289" i="7"/>
  <c r="BE290" i="7"/>
  <c r="BE132" i="7"/>
  <c r="BE136" i="7"/>
  <c r="BE137" i="7"/>
  <c r="BE138" i="7"/>
  <c r="BE143" i="7"/>
  <c r="BE144" i="7"/>
  <c r="BE147" i="7"/>
  <c r="BE149" i="7"/>
  <c r="BE150" i="7"/>
  <c r="BE152" i="7"/>
  <c r="BE153" i="7"/>
  <c r="BE154" i="7"/>
  <c r="BE157" i="7"/>
  <c r="BE159" i="7"/>
  <c r="BE162" i="7"/>
  <c r="BE163" i="7"/>
  <c r="BE164" i="7"/>
  <c r="BE165" i="7"/>
  <c r="BE166" i="7"/>
  <c r="BE168" i="7"/>
  <c r="BE170" i="7"/>
  <c r="BE171" i="7"/>
  <c r="BE172" i="7"/>
  <c r="BE173" i="7"/>
  <c r="BE174" i="7"/>
  <c r="BE175" i="7"/>
  <c r="BE180" i="7"/>
  <c r="BE181" i="7"/>
  <c r="BE183" i="7"/>
  <c r="BE184" i="7"/>
  <c r="BE187" i="7"/>
  <c r="BE190" i="7"/>
  <c r="BE192" i="7"/>
  <c r="BE193" i="7"/>
  <c r="BE195" i="7"/>
  <c r="BE198" i="7"/>
  <c r="BE199" i="7"/>
  <c r="BE201" i="7"/>
  <c r="BE203" i="7"/>
  <c r="BE205" i="7"/>
  <c r="BE207" i="7"/>
  <c r="BE208" i="7"/>
  <c r="BE209" i="7"/>
  <c r="BE214" i="7"/>
  <c r="BE217" i="7"/>
  <c r="BE218" i="7"/>
  <c r="BE221" i="7"/>
  <c r="BE223" i="7"/>
  <c r="BE224" i="7"/>
  <c r="BE225" i="7"/>
  <c r="BE226" i="7"/>
  <c r="BE228" i="7"/>
  <c r="BE230" i="7"/>
  <c r="BE231" i="7"/>
  <c r="BE232" i="7"/>
  <c r="BE234" i="7"/>
  <c r="BE237" i="7"/>
  <c r="BE239" i="7"/>
  <c r="BE242" i="7"/>
  <c r="BE243" i="7"/>
  <c r="BE244" i="7"/>
  <c r="BE246" i="7"/>
  <c r="BE249" i="7"/>
  <c r="BE250" i="7"/>
  <c r="BE256" i="7"/>
  <c r="BE258" i="7"/>
  <c r="BE259" i="7"/>
  <c r="BE261" i="7"/>
  <c r="BE262" i="7"/>
  <c r="BE264" i="7"/>
  <c r="BE266" i="7"/>
  <c r="BE267" i="7"/>
  <c r="BE269" i="7"/>
  <c r="BE274" i="7"/>
  <c r="BE276" i="7"/>
  <c r="BE277" i="7"/>
  <c r="BE278" i="7"/>
  <c r="BE280" i="7"/>
  <c r="BE282" i="7"/>
  <c r="BE286" i="7"/>
  <c r="BE288" i="7"/>
  <c r="BE291" i="7"/>
  <c r="J191" i="5"/>
  <c r="J104" i="5"/>
  <c r="J230" i="5"/>
  <c r="J106" i="5" s="1"/>
  <c r="E85" i="6"/>
  <c r="J137" i="6"/>
  <c r="F140" i="6"/>
  <c r="BE148" i="6"/>
  <c r="BE150" i="6"/>
  <c r="BE151" i="6"/>
  <c r="BE153" i="6"/>
  <c r="BE157" i="6"/>
  <c r="BE159" i="6"/>
  <c r="BE161" i="6"/>
  <c r="BE162" i="6"/>
  <c r="BE164" i="6"/>
  <c r="BE165" i="6"/>
  <c r="BE166" i="6"/>
  <c r="BE167" i="6"/>
  <c r="BE168" i="6"/>
  <c r="BE169" i="6"/>
  <c r="BE170" i="6"/>
  <c r="BE171" i="6"/>
  <c r="BE174" i="6"/>
  <c r="BE176" i="6"/>
  <c r="BE178" i="6"/>
  <c r="BE180" i="6"/>
  <c r="BE184" i="6"/>
  <c r="BE185" i="6"/>
  <c r="BE187" i="6"/>
  <c r="BE188" i="6"/>
  <c r="BE189" i="6"/>
  <c r="BE190" i="6"/>
  <c r="BE191" i="6"/>
  <c r="BE198" i="6"/>
  <c r="BE203" i="6"/>
  <c r="BE206" i="6"/>
  <c r="BE207" i="6"/>
  <c r="BE215" i="6"/>
  <c r="BE218" i="6"/>
  <c r="BE219" i="6"/>
  <c r="BE222" i="6"/>
  <c r="BE224" i="6"/>
  <c r="BE228" i="6"/>
  <c r="BE230" i="6"/>
  <c r="BE233" i="6"/>
  <c r="BE234" i="6"/>
  <c r="BE237" i="6"/>
  <c r="BE239" i="6"/>
  <c r="BE240" i="6"/>
  <c r="BE245" i="6"/>
  <c r="BE248" i="6"/>
  <c r="BE250" i="6"/>
  <c r="BE251" i="6"/>
  <c r="BE253" i="6"/>
  <c r="BE254" i="6"/>
  <c r="BE256" i="6"/>
  <c r="BE260" i="6"/>
  <c r="BE263" i="6"/>
  <c r="BE265" i="6"/>
  <c r="BE266" i="6"/>
  <c r="BE269" i="6"/>
  <c r="BE273" i="6"/>
  <c r="BE276" i="6"/>
  <c r="BE280" i="6"/>
  <c r="BE282" i="6"/>
  <c r="BE284" i="6"/>
  <c r="BE285" i="6"/>
  <c r="BE286" i="6"/>
  <c r="BE287" i="6"/>
  <c r="BE288" i="6"/>
  <c r="BE289" i="6"/>
  <c r="BE291" i="6"/>
  <c r="BE293" i="6"/>
  <c r="BE295" i="6"/>
  <c r="BE296" i="6"/>
  <c r="BE297" i="6"/>
  <c r="BE299" i="6"/>
  <c r="BE300" i="6"/>
  <c r="BE302" i="6"/>
  <c r="BE304" i="6"/>
  <c r="BE306" i="6"/>
  <c r="BE308" i="6"/>
  <c r="BE309" i="6"/>
  <c r="BE313" i="6"/>
  <c r="BE315" i="6"/>
  <c r="BE321" i="6"/>
  <c r="BE324" i="6"/>
  <c r="BE326" i="6"/>
  <c r="BE327" i="6"/>
  <c r="BE331" i="6"/>
  <c r="BE334" i="6"/>
  <c r="BE337" i="6"/>
  <c r="BE341" i="6"/>
  <c r="BE343" i="6"/>
  <c r="BE345" i="6"/>
  <c r="BE348" i="6"/>
  <c r="BE352" i="6"/>
  <c r="BE353" i="6"/>
  <c r="BE354" i="6"/>
  <c r="BE357" i="6"/>
  <c r="BE360" i="6"/>
  <c r="BE370" i="6"/>
  <c r="BE372" i="6"/>
  <c r="BE374" i="6"/>
  <c r="BE375" i="6"/>
  <c r="BE376" i="6"/>
  <c r="BE380" i="6"/>
  <c r="BE383" i="6"/>
  <c r="BE385" i="6"/>
  <c r="BE386" i="6"/>
  <c r="BE390" i="6"/>
  <c r="BE391" i="6"/>
  <c r="BE394" i="6"/>
  <c r="BE395" i="6"/>
  <c r="BE397" i="6"/>
  <c r="BE398" i="6"/>
  <c r="BE400" i="6"/>
  <c r="BE402" i="6"/>
  <c r="BE404" i="6"/>
  <c r="BE406" i="6"/>
  <c r="BE408" i="6"/>
  <c r="BE410" i="6"/>
  <c r="BE412" i="6"/>
  <c r="BE414" i="6"/>
  <c r="BE418" i="6"/>
  <c r="BE420" i="6"/>
  <c r="BE423" i="6"/>
  <c r="BE424" i="6"/>
  <c r="BE425" i="6"/>
  <c r="BE426" i="6"/>
  <c r="BE428" i="6"/>
  <c r="BE430" i="6"/>
  <c r="BE431" i="6"/>
  <c r="BE435" i="6"/>
  <c r="BE437" i="6"/>
  <c r="BE438" i="6"/>
  <c r="BE439" i="6"/>
  <c r="BE441" i="6"/>
  <c r="BE444" i="6"/>
  <c r="BE445" i="6"/>
  <c r="BE447" i="6"/>
  <c r="BE449" i="6"/>
  <c r="BE450" i="6"/>
  <c r="BE451" i="6"/>
  <c r="BE457" i="6"/>
  <c r="BE458" i="6"/>
  <c r="BE459" i="6"/>
  <c r="BE463" i="6"/>
  <c r="BE464" i="6"/>
  <c r="BE465" i="6"/>
  <c r="BE466" i="6"/>
  <c r="BE468" i="6"/>
  <c r="BE471" i="6"/>
  <c r="BE473" i="6"/>
  <c r="BE474" i="6"/>
  <c r="BE476" i="6"/>
  <c r="BE478" i="6"/>
  <c r="BE482" i="6"/>
  <c r="BE483" i="6"/>
  <c r="BE484" i="6"/>
  <c r="BE485" i="6"/>
  <c r="BE487" i="6"/>
  <c r="BE488" i="6"/>
  <c r="BE490" i="6"/>
  <c r="BE494" i="6"/>
  <c r="BE496" i="6"/>
  <c r="BE497" i="6"/>
  <c r="BE145" i="6"/>
  <c r="BE146" i="6"/>
  <c r="BE147" i="6"/>
  <c r="BE149" i="6"/>
  <c r="BE152" i="6"/>
  <c r="BE154" i="6"/>
  <c r="BE158" i="6"/>
  <c r="BE160" i="6"/>
  <c r="BE163" i="6"/>
  <c r="BE172" i="6"/>
  <c r="BE173" i="6"/>
  <c r="BE175" i="6"/>
  <c r="BE177" i="6"/>
  <c r="BE179" i="6"/>
  <c r="BE181" i="6"/>
  <c r="BE182" i="6"/>
  <c r="BE183" i="6"/>
  <c r="BE186" i="6"/>
  <c r="BE194" i="6"/>
  <c r="BE195" i="6"/>
  <c r="BE197" i="6"/>
  <c r="BE200" i="6"/>
  <c r="BE201" i="6"/>
  <c r="BE204" i="6"/>
  <c r="BE209" i="6"/>
  <c r="BE210" i="6"/>
  <c r="BE212" i="6"/>
  <c r="BE213" i="6"/>
  <c r="BE216" i="6"/>
  <c r="BE221" i="6"/>
  <c r="BE225" i="6"/>
  <c r="BE227" i="6"/>
  <c r="BE231" i="6"/>
  <c r="BE236" i="6"/>
  <c r="BE242" i="6"/>
  <c r="BE243" i="6"/>
  <c r="BE249" i="6"/>
  <c r="BE252" i="6"/>
  <c r="BE255" i="6"/>
  <c r="BE257" i="6"/>
  <c r="BE258" i="6"/>
  <c r="BE259" i="6"/>
  <c r="BE261" i="6"/>
  <c r="BE262" i="6"/>
  <c r="BE264" i="6"/>
  <c r="BE267" i="6"/>
  <c r="BE268" i="6"/>
  <c r="BE270" i="6"/>
  <c r="BE271" i="6"/>
  <c r="BE272" i="6"/>
  <c r="BE274" i="6"/>
  <c r="BE275" i="6"/>
  <c r="BE277" i="6"/>
  <c r="BE278" i="6"/>
  <c r="BE279" i="6"/>
  <c r="BE281" i="6"/>
  <c r="BE283" i="6"/>
  <c r="BE290" i="6"/>
  <c r="BE292" i="6"/>
  <c r="BE294" i="6"/>
  <c r="BE298" i="6"/>
  <c r="BE301" i="6"/>
  <c r="BE303" i="6"/>
  <c r="BE305" i="6"/>
  <c r="BE307" i="6"/>
  <c r="BE310" i="6"/>
  <c r="BE311" i="6"/>
  <c r="BE312" i="6"/>
  <c r="BE314" i="6"/>
  <c r="BE318" i="6"/>
  <c r="BE319" i="6"/>
  <c r="BE320" i="6"/>
  <c r="BE322" i="6"/>
  <c r="BE323" i="6"/>
  <c r="BE325" i="6"/>
  <c r="BE328" i="6"/>
  <c r="BE329" i="6"/>
  <c r="BE330" i="6"/>
  <c r="BE332" i="6"/>
  <c r="BE333" i="6"/>
  <c r="BE340" i="6"/>
  <c r="BE344" i="6"/>
  <c r="BE346" i="6"/>
  <c r="BE347" i="6"/>
  <c r="BE349" i="6"/>
  <c r="BE350" i="6"/>
  <c r="BE351" i="6"/>
  <c r="BE355" i="6"/>
  <c r="BE356" i="6"/>
  <c r="BE358" i="6"/>
  <c r="BE359" i="6"/>
  <c r="BE361" i="6"/>
  <c r="BE362" i="6"/>
  <c r="BE363" i="6"/>
  <c r="BE364" i="6"/>
  <c r="BE365" i="6"/>
  <c r="BE366" i="6"/>
  <c r="BE367" i="6"/>
  <c r="BE368" i="6"/>
  <c r="BE369" i="6"/>
  <c r="BE371" i="6"/>
  <c r="BE373" i="6"/>
  <c r="BE379" i="6"/>
  <c r="BE382" i="6"/>
  <c r="BE392" i="6"/>
  <c r="BE393" i="6"/>
  <c r="BE396" i="6"/>
  <c r="BE399" i="6"/>
  <c r="BE401" i="6"/>
  <c r="BE403" i="6"/>
  <c r="BE405" i="6"/>
  <c r="BE407" i="6"/>
  <c r="BE409" i="6"/>
  <c r="BE411" i="6"/>
  <c r="BE413" i="6"/>
  <c r="BE415" i="6"/>
  <c r="BE416" i="6"/>
  <c r="BE417" i="6"/>
  <c r="BE419" i="6"/>
  <c r="BE421" i="6"/>
  <c r="BE422" i="6"/>
  <c r="BE427" i="6"/>
  <c r="BE429" i="6"/>
  <c r="BE434" i="6"/>
  <c r="BE436" i="6"/>
  <c r="BE440" i="6"/>
  <c r="BE442" i="6"/>
  <c r="BE443" i="6"/>
  <c r="BE446" i="6"/>
  <c r="BE448" i="6"/>
  <c r="BE452" i="6"/>
  <c r="BE453" i="6"/>
  <c r="BE454" i="6"/>
  <c r="BE455" i="6"/>
  <c r="BE456" i="6"/>
  <c r="BE462" i="6"/>
  <c r="BE467" i="6"/>
  <c r="BE469" i="6"/>
  <c r="BE470" i="6"/>
  <c r="BE472" i="6"/>
  <c r="BE475" i="6"/>
  <c r="BE477" i="6"/>
  <c r="BE479" i="6"/>
  <c r="BE486" i="6"/>
  <c r="BE489" i="6"/>
  <c r="BE491" i="6"/>
  <c r="BE495" i="6"/>
  <c r="BE498" i="6"/>
  <c r="BE499" i="6"/>
  <c r="BE500" i="6"/>
  <c r="BE501" i="6"/>
  <c r="J223" i="4"/>
  <c r="J106" i="4"/>
  <c r="E85" i="5"/>
  <c r="F92" i="5"/>
  <c r="J127" i="5"/>
  <c r="BE136" i="5"/>
  <c r="BE139" i="5"/>
  <c r="BE140" i="5"/>
  <c r="BE143" i="5"/>
  <c r="BE146" i="5"/>
  <c r="BE147" i="5"/>
  <c r="BE148" i="5"/>
  <c r="BE149" i="5"/>
  <c r="BE151" i="5"/>
  <c r="BE154" i="5"/>
  <c r="BE161" i="5"/>
  <c r="BE163" i="5"/>
  <c r="BE164" i="5"/>
  <c r="BE166" i="5"/>
  <c r="BE168" i="5"/>
  <c r="BE172" i="5"/>
  <c r="BE174" i="5"/>
  <c r="BE176" i="5"/>
  <c r="BE179" i="5"/>
  <c r="BE180" i="5"/>
  <c r="BE181" i="5"/>
  <c r="BE182" i="5"/>
  <c r="BE184" i="5"/>
  <c r="BE187" i="5"/>
  <c r="BE189" i="5"/>
  <c r="BE192" i="5"/>
  <c r="BE194" i="5"/>
  <c r="BE197" i="5"/>
  <c r="BE199" i="5"/>
  <c r="BE202" i="5"/>
  <c r="BE203" i="5"/>
  <c r="BE209" i="5"/>
  <c r="BE210" i="5"/>
  <c r="BE213" i="5"/>
  <c r="BE216" i="5"/>
  <c r="BE217" i="5"/>
  <c r="BE218" i="5"/>
  <c r="BE219" i="5"/>
  <c r="BE220" i="5"/>
  <c r="BE222" i="5"/>
  <c r="BE223" i="5"/>
  <c r="BE226" i="5"/>
  <c r="BE231" i="5"/>
  <c r="BE232" i="5"/>
  <c r="BE234" i="5"/>
  <c r="BE235" i="5"/>
  <c r="BE237" i="5"/>
  <c r="BE239" i="5"/>
  <c r="BE240" i="5"/>
  <c r="BE242" i="5"/>
  <c r="BE243" i="5"/>
  <c r="BE244" i="5"/>
  <c r="BE245" i="5"/>
  <c r="BE248" i="5"/>
  <c r="BE254" i="5"/>
  <c r="BE255" i="5"/>
  <c r="BE258" i="5"/>
  <c r="BE259" i="5"/>
  <c r="BE261" i="5"/>
  <c r="BE263" i="5"/>
  <c r="BE267" i="5"/>
  <c r="BE268" i="5"/>
  <c r="BE273" i="5"/>
  <c r="BE275" i="5"/>
  <c r="BE276" i="5"/>
  <c r="BE278" i="5"/>
  <c r="BE137" i="5"/>
  <c r="BE138" i="5"/>
  <c r="BE141" i="5"/>
  <c r="BE142" i="5"/>
  <c r="BE150" i="5"/>
  <c r="BE152" i="5"/>
  <c r="BE153" i="5"/>
  <c r="BE155" i="5"/>
  <c r="BE156" i="5"/>
  <c r="BE157" i="5"/>
  <c r="BE160" i="5"/>
  <c r="BE162" i="5"/>
  <c r="BE165" i="5"/>
  <c r="BE167" i="5"/>
  <c r="BE169" i="5"/>
  <c r="BE170" i="5"/>
  <c r="BE171" i="5"/>
  <c r="BE173" i="5"/>
  <c r="BE175" i="5"/>
  <c r="BE177" i="5"/>
  <c r="BE178" i="5"/>
  <c r="BE183" i="5"/>
  <c r="BE185" i="5"/>
  <c r="BE186" i="5"/>
  <c r="BE188" i="5"/>
  <c r="BE193" i="5"/>
  <c r="BE195" i="5"/>
  <c r="BE196" i="5"/>
  <c r="BE198" i="5"/>
  <c r="BE200" i="5"/>
  <c r="BE201" i="5"/>
  <c r="BE204" i="5"/>
  <c r="BE205" i="5"/>
  <c r="BE206" i="5"/>
  <c r="BE207" i="5"/>
  <c r="BE208" i="5"/>
  <c r="BE211" i="5"/>
  <c r="BE212" i="5"/>
  <c r="BE214" i="5"/>
  <c r="BE215" i="5"/>
  <c r="BE221" i="5"/>
  <c r="BE224" i="5"/>
  <c r="BE225" i="5"/>
  <c r="BE227" i="5"/>
  <c r="BE228" i="5"/>
  <c r="BE233" i="5"/>
  <c r="BE236" i="5"/>
  <c r="BE238" i="5"/>
  <c r="BE241" i="5"/>
  <c r="BE246" i="5"/>
  <c r="BE247" i="5"/>
  <c r="BE249" i="5"/>
  <c r="BE250" i="5"/>
  <c r="BE256" i="5"/>
  <c r="BE257" i="5"/>
  <c r="BE260" i="5"/>
  <c r="BE262" i="5"/>
  <c r="BE264" i="5"/>
  <c r="BE269" i="5"/>
  <c r="BE272" i="5"/>
  <c r="BE274" i="5"/>
  <c r="BE277" i="5"/>
  <c r="J421" i="3"/>
  <c r="J103" i="3" s="1"/>
  <c r="E85" i="4"/>
  <c r="F92" i="4"/>
  <c r="BE130" i="4"/>
  <c r="BE131" i="4"/>
  <c r="BE133" i="4"/>
  <c r="BE134" i="4"/>
  <c r="BE136" i="4"/>
  <c r="BE138" i="4"/>
  <c r="BE144" i="4"/>
  <c r="BE145" i="4"/>
  <c r="J89" i="4"/>
  <c r="BE129" i="4"/>
  <c r="BE132" i="4"/>
  <c r="BE135" i="4"/>
  <c r="BE137" i="4"/>
  <c r="BE139" i="4"/>
  <c r="BE140" i="4"/>
  <c r="BE141" i="4"/>
  <c r="BE142" i="4"/>
  <c r="BE143" i="4"/>
  <c r="BE146" i="4"/>
  <c r="BE147" i="4"/>
  <c r="BE148" i="4"/>
  <c r="BE149" i="4"/>
  <c r="BE150" i="4"/>
  <c r="BE151" i="4"/>
  <c r="BE152" i="4"/>
  <c r="BE153" i="4"/>
  <c r="BE154" i="4"/>
  <c r="BE155" i="4"/>
  <c r="BE156" i="4"/>
  <c r="BE157" i="4"/>
  <c r="BE160" i="4"/>
  <c r="BE161" i="4"/>
  <c r="BE162" i="4"/>
  <c r="BE163" i="4"/>
  <c r="BE164" i="4"/>
  <c r="BE165" i="4"/>
  <c r="BE166" i="4"/>
  <c r="BE167" i="4"/>
  <c r="BE168" i="4"/>
  <c r="BE169" i="4"/>
  <c r="BE170" i="4"/>
  <c r="BE171" i="4"/>
  <c r="BE172" i="4"/>
  <c r="BE173" i="4"/>
  <c r="BE174" i="4"/>
  <c r="BE175" i="4"/>
  <c r="BE176" i="4"/>
  <c r="BE177" i="4"/>
  <c r="BE178" i="4"/>
  <c r="BE179" i="4"/>
  <c r="BE180" i="4"/>
  <c r="BE181" i="4"/>
  <c r="BE182" i="4"/>
  <c r="BE183" i="4"/>
  <c r="BE184" i="4"/>
  <c r="BE185" i="4"/>
  <c r="BE186" i="4"/>
  <c r="BE187" i="4"/>
  <c r="BE188" i="4"/>
  <c r="BE189" i="4"/>
  <c r="BE190" i="4"/>
  <c r="BE193" i="4"/>
  <c r="BE194" i="4"/>
  <c r="BE195" i="4"/>
  <c r="BE196" i="4"/>
  <c r="BE197" i="4"/>
  <c r="BE198" i="4"/>
  <c r="BE199" i="4"/>
  <c r="BE200" i="4"/>
  <c r="BE201" i="4"/>
  <c r="BE202" i="4"/>
  <c r="BE203" i="4"/>
  <c r="BE204" i="4"/>
  <c r="BE205" i="4"/>
  <c r="BE206" i="4"/>
  <c r="BE207" i="4"/>
  <c r="BE210" i="4"/>
  <c r="BE211" i="4"/>
  <c r="BE212" i="4"/>
  <c r="BE213" i="4"/>
  <c r="BE214" i="4"/>
  <c r="BE215" i="4"/>
  <c r="BE216" i="4"/>
  <c r="BE217" i="4"/>
  <c r="BE218" i="4"/>
  <c r="BE219" i="4"/>
  <c r="BE220" i="4"/>
  <c r="BE221" i="4"/>
  <c r="BE224" i="4"/>
  <c r="BE225" i="4"/>
  <c r="BE226" i="4"/>
  <c r="BE227" i="4"/>
  <c r="BE228" i="4"/>
  <c r="BE229" i="4"/>
  <c r="BE230" i="4"/>
  <c r="BE231" i="4"/>
  <c r="BE232" i="4"/>
  <c r="BE233" i="4"/>
  <c r="BE234" i="4"/>
  <c r="BE235" i="4"/>
  <c r="BE236" i="4"/>
  <c r="BE237" i="4"/>
  <c r="BE238" i="4"/>
  <c r="BE239" i="4"/>
  <c r="BE240" i="4"/>
  <c r="BE241" i="4"/>
  <c r="BE242" i="4"/>
  <c r="BE243" i="4"/>
  <c r="BE244" i="4"/>
  <c r="BE245" i="4"/>
  <c r="BE246" i="4"/>
  <c r="BE247" i="4"/>
  <c r="BE248" i="4"/>
  <c r="BE249" i="4"/>
  <c r="BE250" i="4"/>
  <c r="BE251" i="4"/>
  <c r="BE252" i="4"/>
  <c r="BE253" i="4"/>
  <c r="BE254" i="4"/>
  <c r="BE255" i="4"/>
  <c r="BE256" i="4"/>
  <c r="BE257" i="4"/>
  <c r="BE258" i="4"/>
  <c r="BE259" i="4"/>
  <c r="BE260" i="4"/>
  <c r="BE261" i="4"/>
  <c r="BE262" i="4"/>
  <c r="BE263" i="4"/>
  <c r="BK128" i="2"/>
  <c r="J128" i="2"/>
  <c r="J97" i="2" s="1"/>
  <c r="E85" i="3"/>
  <c r="BE148" i="3"/>
  <c r="BE150" i="3"/>
  <c r="BE153" i="3"/>
  <c r="BE155" i="3"/>
  <c r="BE161" i="3"/>
  <c r="BE166" i="3"/>
  <c r="BE178" i="3"/>
  <c r="BE185" i="3"/>
  <c r="BE189" i="3"/>
  <c r="BE191" i="3"/>
  <c r="BE196" i="3"/>
  <c r="BE198" i="3"/>
  <c r="BE202" i="3"/>
  <c r="BE207" i="3"/>
  <c r="BE215" i="3"/>
  <c r="BE219" i="3"/>
  <c r="BE228" i="3"/>
  <c r="BE240" i="3"/>
  <c r="BE245" i="3"/>
  <c r="BE252" i="3"/>
  <c r="BE256" i="3"/>
  <c r="BE284" i="3"/>
  <c r="BE285" i="3"/>
  <c r="BE288" i="3"/>
  <c r="BE290" i="3"/>
  <c r="BE292" i="3"/>
  <c r="BE296" i="3"/>
  <c r="BE300" i="3"/>
  <c r="BE304" i="3"/>
  <c r="BE313" i="3"/>
  <c r="BE317" i="3"/>
  <c r="BE322" i="3"/>
  <c r="BE339" i="3"/>
  <c r="BE360" i="3"/>
  <c r="BE367" i="3"/>
  <c r="BE379" i="3"/>
  <c r="BE383" i="3"/>
  <c r="BE391" i="3"/>
  <c r="BE398" i="3"/>
  <c r="BE402" i="3"/>
  <c r="BE415" i="3"/>
  <c r="BE422" i="3"/>
  <c r="BE424" i="3"/>
  <c r="BE427" i="3"/>
  <c r="BE429" i="3"/>
  <c r="BE433" i="3"/>
  <c r="BE443" i="3"/>
  <c r="BE446" i="3"/>
  <c r="BE454" i="3"/>
  <c r="BE460" i="3"/>
  <c r="BE462" i="3"/>
  <c r="BE473" i="3"/>
  <c r="BE487" i="3"/>
  <c r="BE505" i="3"/>
  <c r="BE510" i="3"/>
  <c r="BE511" i="3"/>
  <c r="BE514" i="3"/>
  <c r="BE528" i="3"/>
  <c r="BE531" i="3"/>
  <c r="BE535" i="3"/>
  <c r="BE536" i="3"/>
  <c r="BE539" i="3"/>
  <c r="BE540" i="3"/>
  <c r="BE541" i="3"/>
  <c r="BE542" i="3"/>
  <c r="BE545" i="3"/>
  <c r="BE554" i="3"/>
  <c r="BE560" i="3"/>
  <c r="BE565" i="3"/>
  <c r="BE568" i="3"/>
  <c r="BE573" i="3"/>
  <c r="BE582" i="3"/>
  <c r="BE586" i="3"/>
  <c r="BE638" i="3"/>
  <c r="BE643" i="3"/>
  <c r="BE649" i="3"/>
  <c r="BE659" i="3"/>
  <c r="BE661" i="3"/>
  <c r="BE664" i="3"/>
  <c r="BE670" i="3"/>
  <c r="BE676" i="3"/>
  <c r="BE683" i="3"/>
  <c r="BE693" i="3"/>
  <c r="BE707" i="3"/>
  <c r="BE711" i="3"/>
  <c r="BE723" i="3"/>
  <c r="BE732" i="3"/>
  <c r="BE734" i="3"/>
  <c r="BE743" i="3"/>
  <c r="BE746" i="3"/>
  <c r="BE767" i="3"/>
  <c r="BE769" i="3"/>
  <c r="BE772" i="3"/>
  <c r="BE773" i="3"/>
  <c r="BE790" i="3"/>
  <c r="BE794" i="3"/>
  <c r="BE796" i="3"/>
  <c r="BE798" i="3"/>
  <c r="BE802" i="3"/>
  <c r="BE804" i="3"/>
  <c r="BE806" i="3"/>
  <c r="BE812" i="3"/>
  <c r="BE824" i="3"/>
  <c r="BE828" i="3"/>
  <c r="BE832" i="3"/>
  <c r="BE834" i="3"/>
  <c r="BE840" i="3"/>
  <c r="BE844" i="3"/>
  <c r="BE846" i="3"/>
  <c r="BE852" i="3"/>
  <c r="BE858" i="3"/>
  <c r="BE862" i="3"/>
  <c r="BE865" i="3"/>
  <c r="BE867" i="3"/>
  <c r="BE871" i="3"/>
  <c r="BE875" i="3"/>
  <c r="BE879" i="3"/>
  <c r="BE885" i="3"/>
  <c r="BE887" i="3"/>
  <c r="BE891" i="3"/>
  <c r="BE894" i="3"/>
  <c r="BE901" i="3"/>
  <c r="BE902" i="3"/>
  <c r="BE906" i="3"/>
  <c r="BE909" i="3"/>
  <c r="BE911" i="3"/>
  <c r="BE912" i="3"/>
  <c r="BE920" i="3"/>
  <c r="BE927" i="3"/>
  <c r="BE932" i="3"/>
  <c r="BE946" i="3"/>
  <c r="BE950" i="3"/>
  <c r="BE955" i="3"/>
  <c r="BE956" i="3"/>
  <c r="BE960" i="3"/>
  <c r="BE961" i="3"/>
  <c r="BE963" i="3"/>
  <c r="BE970" i="3"/>
  <c r="BE973" i="3"/>
  <c r="J89" i="3"/>
  <c r="F92" i="3"/>
  <c r="BE152" i="3"/>
  <c r="BE154" i="3"/>
  <c r="BE156" i="3"/>
  <c r="BE157" i="3"/>
  <c r="BE165" i="3"/>
  <c r="BE168" i="3"/>
  <c r="BE173" i="3"/>
  <c r="BE175" i="3"/>
  <c r="BE177" i="3"/>
  <c r="BE182" i="3"/>
  <c r="BE186" i="3"/>
  <c r="BE190" i="3"/>
  <c r="BE192" i="3"/>
  <c r="BE195" i="3"/>
  <c r="BE197" i="3"/>
  <c r="BE199" i="3"/>
  <c r="BE200" i="3"/>
  <c r="BE201" i="3"/>
  <c r="BE205" i="3"/>
  <c r="BE211" i="3"/>
  <c r="BE224" i="3"/>
  <c r="BE232" i="3"/>
  <c r="BE236" i="3"/>
  <c r="BE244" i="3"/>
  <c r="BE250" i="3"/>
  <c r="BE269" i="3"/>
  <c r="BE280" i="3"/>
  <c r="BE286" i="3"/>
  <c r="BE294" i="3"/>
  <c r="BE298" i="3"/>
  <c r="BE301" i="3"/>
  <c r="BE307" i="3"/>
  <c r="BE309" i="3"/>
  <c r="BE321" i="3"/>
  <c r="BE326" i="3"/>
  <c r="BE328" i="3"/>
  <c r="BE330" i="3"/>
  <c r="BE335" i="3"/>
  <c r="BE341" i="3"/>
  <c r="BE343" i="3"/>
  <c r="BE345" i="3"/>
  <c r="BE347" i="3"/>
  <c r="BE349" i="3"/>
  <c r="BE351" i="3"/>
  <c r="BE353" i="3"/>
  <c r="BE355" i="3"/>
  <c r="BE362" i="3"/>
  <c r="BE371" i="3"/>
  <c r="BE375" i="3"/>
  <c r="BE380" i="3"/>
  <c r="BE382" i="3"/>
  <c r="BE387" i="3"/>
  <c r="BE393" i="3"/>
  <c r="BE405" i="3"/>
  <c r="BE409" i="3"/>
  <c r="BE413" i="3"/>
  <c r="BE416" i="3"/>
  <c r="BE417" i="3"/>
  <c r="BE418" i="3"/>
  <c r="BE419" i="3"/>
  <c r="BE426" i="3"/>
  <c r="BE437" i="3"/>
  <c r="BE441" i="3"/>
  <c r="BE444" i="3"/>
  <c r="BE450" i="3"/>
  <c r="BE458" i="3"/>
  <c r="BE466" i="3"/>
  <c r="BE471" i="3"/>
  <c r="BE479" i="3"/>
  <c r="BE480" i="3"/>
  <c r="BE489" i="3"/>
  <c r="BE491" i="3"/>
  <c r="BE492" i="3"/>
  <c r="BE497" i="3"/>
  <c r="BE501" i="3"/>
  <c r="BE509" i="3"/>
  <c r="BE517" i="3"/>
  <c r="BE519" i="3"/>
  <c r="BE523" i="3"/>
  <c r="BE525" i="3"/>
  <c r="BE527" i="3"/>
  <c r="BE537" i="3"/>
  <c r="BE543" i="3"/>
  <c r="BE544" i="3"/>
  <c r="BE547" i="3"/>
  <c r="BE549" i="3"/>
  <c r="BE550" i="3"/>
  <c r="BE553" i="3"/>
  <c r="BE555" i="3"/>
  <c r="BE558" i="3"/>
  <c r="BE559" i="3"/>
  <c r="BE563" i="3"/>
  <c r="BE564" i="3"/>
  <c r="BE569" i="3"/>
  <c r="BE570" i="3"/>
  <c r="BE574" i="3"/>
  <c r="BE575" i="3"/>
  <c r="BE578" i="3"/>
  <c r="BE579" i="3"/>
  <c r="BE585" i="3"/>
  <c r="BE588" i="3"/>
  <c r="BE589" i="3"/>
  <c r="BE590" i="3"/>
  <c r="BE591" i="3"/>
  <c r="BE593" i="3"/>
  <c r="BE596" i="3"/>
  <c r="BE603" i="3"/>
  <c r="BE606" i="3"/>
  <c r="BE612" i="3"/>
  <c r="BE615" i="3"/>
  <c r="BE617" i="3"/>
  <c r="BE621" i="3"/>
  <c r="BE624" i="3"/>
  <c r="BE628" i="3"/>
  <c r="BE631" i="3"/>
  <c r="BE635" i="3"/>
  <c r="BE646" i="3"/>
  <c r="BE648" i="3"/>
  <c r="BE650" i="3"/>
  <c r="BE653" i="3"/>
  <c r="BE655" i="3"/>
  <c r="BE666" i="3"/>
  <c r="BE667" i="3"/>
  <c r="BE673" i="3"/>
  <c r="BE674" i="3"/>
  <c r="BE686" i="3"/>
  <c r="BE696" i="3"/>
  <c r="BE699" i="3"/>
  <c r="BE704" i="3"/>
  <c r="BE709" i="3"/>
  <c r="BE710" i="3"/>
  <c r="BE713" i="3"/>
  <c r="BE716" i="3"/>
  <c r="BE727" i="3"/>
  <c r="BE730" i="3"/>
  <c r="BE741" i="3"/>
  <c r="BE756" i="3"/>
  <c r="BE770" i="3"/>
  <c r="BE775" i="3"/>
  <c r="BE777" i="3"/>
  <c r="BE786" i="3"/>
  <c r="BE788" i="3"/>
  <c r="BE792" i="3"/>
  <c r="BE800" i="3"/>
  <c r="BE808" i="3"/>
  <c r="BE810" i="3"/>
  <c r="BE814" i="3"/>
  <c r="BE816" i="3"/>
  <c r="BE818" i="3"/>
  <c r="BE820" i="3"/>
  <c r="BE822" i="3"/>
  <c r="BE826" i="3"/>
  <c r="BE830" i="3"/>
  <c r="BE836" i="3"/>
  <c r="BE838" i="3"/>
  <c r="BE842" i="3"/>
  <c r="BE848" i="3"/>
  <c r="BE850" i="3"/>
  <c r="BE854" i="3"/>
  <c r="BE856" i="3"/>
  <c r="BE860" i="3"/>
  <c r="BE869" i="3"/>
  <c r="BE873" i="3"/>
  <c r="BE877" i="3"/>
  <c r="BE881" i="3"/>
  <c r="BE883" i="3"/>
  <c r="BE890" i="3"/>
  <c r="BE900" i="3"/>
  <c r="BE904" i="3"/>
  <c r="BE914" i="3"/>
  <c r="BE916" i="3"/>
  <c r="BE923" i="3"/>
  <c r="BE930" i="3"/>
  <c r="BE933" i="3"/>
  <c r="BE936" i="3"/>
  <c r="BE943" i="3"/>
  <c r="BE953" i="3"/>
  <c r="BE957" i="3"/>
  <c r="BE958" i="3"/>
  <c r="E85" i="2"/>
  <c r="J89" i="2"/>
  <c r="F92" i="2"/>
  <c r="BE130" i="2"/>
  <c r="BE132" i="2"/>
  <c r="BE136" i="2"/>
  <c r="BE140" i="2"/>
  <c r="BE144" i="2"/>
  <c r="BE146" i="2"/>
  <c r="BE148" i="2"/>
  <c r="BE150" i="2"/>
  <c r="BE152" i="2"/>
  <c r="BE154" i="2"/>
  <c r="BE159" i="2"/>
  <c r="BE164" i="2"/>
  <c r="BE165" i="2"/>
  <c r="BE169" i="2"/>
  <c r="BE173" i="2"/>
  <c r="BE175" i="2"/>
  <c r="BE179" i="2"/>
  <c r="BE183" i="2"/>
  <c r="BE185" i="2"/>
  <c r="BE187" i="2"/>
  <c r="BE189" i="2"/>
  <c r="BE191" i="2"/>
  <c r="BE193" i="2"/>
  <c r="BE195" i="2"/>
  <c r="BE196" i="2"/>
  <c r="BE198" i="2"/>
  <c r="BE200" i="2"/>
  <c r="BE202" i="2"/>
  <c r="BE204" i="2"/>
  <c r="BE206" i="2"/>
  <c r="BE208" i="2"/>
  <c r="BE210" i="2"/>
  <c r="BE213" i="2"/>
  <c r="BE217" i="2"/>
  <c r="BE224" i="2"/>
  <c r="BE228" i="2"/>
  <c r="BE231" i="2"/>
  <c r="BE232" i="2"/>
  <c r="BE233" i="2"/>
  <c r="BE235" i="2"/>
  <c r="BE238" i="2"/>
  <c r="BE242" i="2"/>
  <c r="BE243" i="2"/>
  <c r="BE245" i="2"/>
  <c r="BE248" i="2"/>
  <c r="BE250" i="2"/>
  <c r="BE253" i="2"/>
  <c r="BE257" i="2"/>
  <c r="BE261" i="2"/>
  <c r="BE265" i="2"/>
  <c r="BE266" i="2"/>
  <c r="BE268" i="2"/>
  <c r="BE272" i="2"/>
  <c r="BE276" i="2"/>
  <c r="BE280" i="2"/>
  <c r="BE284" i="2"/>
  <c r="BE286" i="2"/>
  <c r="BE288" i="2"/>
  <c r="BE291" i="2"/>
  <c r="BE294" i="2"/>
  <c r="BE298" i="2"/>
  <c r="BE302" i="2"/>
  <c r="BE304" i="2"/>
  <c r="BE306" i="2"/>
  <c r="BE308" i="2"/>
  <c r="BE311" i="2"/>
  <c r="BE313" i="2"/>
  <c r="BE315" i="2"/>
  <c r="BE317" i="2"/>
  <c r="BE318" i="2"/>
  <c r="BE319" i="2"/>
  <c r="J34" i="2"/>
  <c r="AW95" i="1" s="1"/>
  <c r="F36" i="2"/>
  <c r="BC95" i="1" s="1"/>
  <c r="F35" i="2"/>
  <c r="BB95" i="1" s="1"/>
  <c r="F35" i="3"/>
  <c r="BB96" i="1" s="1"/>
  <c r="F36" i="3"/>
  <c r="BC96" i="1" s="1"/>
  <c r="F34" i="4"/>
  <c r="BA97" i="1" s="1"/>
  <c r="F37" i="4"/>
  <c r="BD97" i="1" s="1"/>
  <c r="F34" i="5"/>
  <c r="BA98" i="1" s="1"/>
  <c r="J34" i="5"/>
  <c r="AW98" i="1" s="1"/>
  <c r="F35" i="5"/>
  <c r="BB98" i="1" s="1"/>
  <c r="F35" i="6"/>
  <c r="BB99" i="1" s="1"/>
  <c r="F36" i="6"/>
  <c r="BC99" i="1" s="1"/>
  <c r="F34" i="7"/>
  <c r="BA100" i="1" s="1"/>
  <c r="F35" i="7"/>
  <c r="BB100" i="1" s="1"/>
  <c r="F34" i="8"/>
  <c r="BA101" i="1" s="1"/>
  <c r="F35" i="8"/>
  <c r="BB101" i="1" s="1"/>
  <c r="F37" i="8"/>
  <c r="BD101" i="1" s="1"/>
  <c r="F35" i="9"/>
  <c r="BB102" i="1" s="1"/>
  <c r="F34" i="9"/>
  <c r="BA102" i="1" s="1"/>
  <c r="F37" i="9"/>
  <c r="BD102" i="1" s="1"/>
  <c r="F34" i="10"/>
  <c r="BA103" i="1" s="1"/>
  <c r="J34" i="10"/>
  <c r="AW103" i="1" s="1"/>
  <c r="F34" i="11"/>
  <c r="BA104" i="1" s="1"/>
  <c r="F37" i="11"/>
  <c r="BD104" i="1" s="1"/>
  <c r="J34" i="12"/>
  <c r="AW105" i="1" s="1"/>
  <c r="F37" i="12"/>
  <c r="BD105" i="1" s="1"/>
  <c r="J34" i="13"/>
  <c r="AW106" i="1" s="1"/>
  <c r="F34" i="13"/>
  <c r="BA106" i="1" s="1"/>
  <c r="F37" i="13"/>
  <c r="BD106" i="1" s="1"/>
  <c r="F37" i="14"/>
  <c r="BD107" i="1" s="1"/>
  <c r="F35" i="14"/>
  <c r="BB107" i="1" s="1"/>
  <c r="F34" i="15"/>
  <c r="BA108" i="1" s="1"/>
  <c r="F37" i="15"/>
  <c r="BD108" i="1" s="1"/>
  <c r="F36" i="15"/>
  <c r="BC108" i="1" s="1"/>
  <c r="F34" i="2"/>
  <c r="BA95" i="1" s="1"/>
  <c r="F37" i="2"/>
  <c r="BD95" i="1" s="1"/>
  <c r="J34" i="3"/>
  <c r="AW96" i="1" s="1"/>
  <c r="F34" i="3"/>
  <c r="BA96" i="1" s="1"/>
  <c r="F37" i="3"/>
  <c r="BD96" i="1" s="1"/>
  <c r="F35" i="4"/>
  <c r="BB97" i="1" s="1"/>
  <c r="J34" i="4"/>
  <c r="AW97" i="1" s="1"/>
  <c r="F36" i="4"/>
  <c r="BC97" i="1" s="1"/>
  <c r="F36" i="5"/>
  <c r="BC98" i="1" s="1"/>
  <c r="F37" i="5"/>
  <c r="BD98" i="1" s="1"/>
  <c r="J34" i="6"/>
  <c r="AW99" i="1" s="1"/>
  <c r="F34" i="6"/>
  <c r="BA99" i="1" s="1"/>
  <c r="F37" i="6"/>
  <c r="BD99" i="1" s="1"/>
  <c r="F36" i="7"/>
  <c r="BC100" i="1" s="1"/>
  <c r="J34" i="7"/>
  <c r="AW100" i="1" s="1"/>
  <c r="F37" i="7"/>
  <c r="BD100" i="1" s="1"/>
  <c r="J34" i="8"/>
  <c r="AW101" i="1" s="1"/>
  <c r="F36" i="8"/>
  <c r="BC101" i="1" s="1"/>
  <c r="J34" i="9"/>
  <c r="AW102" i="1" s="1"/>
  <c r="F36" i="9"/>
  <c r="BC102" i="1" s="1"/>
  <c r="F37" i="10"/>
  <c r="BD103" i="1" s="1"/>
  <c r="F36" i="10"/>
  <c r="BC103" i="1" s="1"/>
  <c r="F35" i="10"/>
  <c r="BB103" i="1" s="1"/>
  <c r="F35" i="11"/>
  <c r="BB104" i="1" s="1"/>
  <c r="J34" i="11"/>
  <c r="AW104" i="1" s="1"/>
  <c r="F36" i="11"/>
  <c r="BC104" i="1" s="1"/>
  <c r="F35" i="12"/>
  <c r="BB105" i="1" s="1"/>
  <c r="F34" i="12"/>
  <c r="BA105" i="1" s="1"/>
  <c r="F36" i="12"/>
  <c r="BC105" i="1" s="1"/>
  <c r="F35" i="13"/>
  <c r="BB106" i="1" s="1"/>
  <c r="F36" i="13"/>
  <c r="BC106" i="1" s="1"/>
  <c r="F34" i="14"/>
  <c r="BA107" i="1" s="1"/>
  <c r="J34" i="14"/>
  <c r="AW107" i="1"/>
  <c r="F36" i="14"/>
  <c r="BC107" i="1"/>
  <c r="F35" i="15"/>
  <c r="BB108" i="1"/>
  <c r="J34" i="15"/>
  <c r="AW108" i="1"/>
  <c r="J121" i="13" l="1"/>
  <c r="J98" i="13" s="1"/>
  <c r="BK120" i="13"/>
  <c r="BK119" i="13" s="1"/>
  <c r="J119" i="13" s="1"/>
  <c r="J30" i="13" s="1"/>
  <c r="P120" i="10"/>
  <c r="P119" i="10"/>
  <c r="AU103" i="1" s="1"/>
  <c r="T126" i="9"/>
  <c r="T125" i="9" s="1"/>
  <c r="P123" i="8"/>
  <c r="AU101" i="1" s="1"/>
  <c r="T130" i="7"/>
  <c r="T126" i="4"/>
  <c r="T594" i="3"/>
  <c r="BK420" i="3"/>
  <c r="J420" i="3"/>
  <c r="J102" i="3" s="1"/>
  <c r="P236" i="2"/>
  <c r="T134" i="14"/>
  <c r="T133" i="14"/>
  <c r="T131" i="14" s="1"/>
  <c r="R126" i="9"/>
  <c r="R125" i="9" s="1"/>
  <c r="R123" i="8"/>
  <c r="T143" i="6"/>
  <c r="P143" i="6"/>
  <c r="AU99" i="1" s="1"/>
  <c r="P420" i="3"/>
  <c r="P146" i="3" s="1"/>
  <c r="R128" i="2"/>
  <c r="R125" i="12"/>
  <c r="R124" i="12"/>
  <c r="T123" i="8"/>
  <c r="P130" i="7"/>
  <c r="AU100" i="1" s="1"/>
  <c r="R143" i="6"/>
  <c r="T133" i="5"/>
  <c r="R133" i="5"/>
  <c r="P133" i="5"/>
  <c r="AU98" i="1"/>
  <c r="P126" i="4"/>
  <c r="AU97" i="1"/>
  <c r="P594" i="3"/>
  <c r="R420" i="3"/>
  <c r="R146" i="3" s="1"/>
  <c r="R145" i="3" s="1"/>
  <c r="T236" i="2"/>
  <c r="T128" i="2"/>
  <c r="T127" i="2" s="1"/>
  <c r="P134" i="14"/>
  <c r="P133" i="14" s="1"/>
  <c r="P131" i="14" s="1"/>
  <c r="AU107" i="1" s="1"/>
  <c r="T125" i="12"/>
  <c r="T124" i="12" s="1"/>
  <c r="R120" i="10"/>
  <c r="R119" i="10" s="1"/>
  <c r="P126" i="9"/>
  <c r="P125" i="9" s="1"/>
  <c r="AU102" i="1" s="1"/>
  <c r="R130" i="7"/>
  <c r="R126" i="4"/>
  <c r="R594" i="3"/>
  <c r="T420" i="3"/>
  <c r="T146" i="3" s="1"/>
  <c r="T145" i="3" s="1"/>
  <c r="R236" i="2"/>
  <c r="P128" i="2"/>
  <c r="P127" i="2" s="1"/>
  <c r="AU95" i="1" s="1"/>
  <c r="BK236" i="2"/>
  <c r="J236" i="2"/>
  <c r="J100" i="2" s="1"/>
  <c r="BK971" i="3"/>
  <c r="J971" i="3" s="1"/>
  <c r="J124" i="3" s="1"/>
  <c r="BK191" i="4"/>
  <c r="J191" i="4"/>
  <c r="J101" i="4" s="1"/>
  <c r="BK126" i="9"/>
  <c r="J126" i="9" s="1"/>
  <c r="J97" i="9" s="1"/>
  <c r="BK244" i="12"/>
  <c r="J244" i="12"/>
  <c r="J102" i="12" s="1"/>
  <c r="BK134" i="14"/>
  <c r="J134" i="14" s="1"/>
  <c r="J99" i="14" s="1"/>
  <c r="BK212" i="14"/>
  <c r="J212" i="14"/>
  <c r="J109" i="14" s="1"/>
  <c r="BK594" i="3"/>
  <c r="J594" i="3" s="1"/>
  <c r="J110" i="3" s="1"/>
  <c r="BK127" i="4"/>
  <c r="J127" i="4"/>
  <c r="J97" i="4" s="1"/>
  <c r="BK158" i="4"/>
  <c r="J158" i="4" s="1"/>
  <c r="J99" i="4" s="1"/>
  <c r="BK208" i="4"/>
  <c r="J208" i="4"/>
  <c r="J103" i="4" s="1"/>
  <c r="BK134" i="5"/>
  <c r="J134" i="5" s="1"/>
  <c r="J97" i="5" s="1"/>
  <c r="BK144" i="5"/>
  <c r="J144" i="5"/>
  <c r="J99" i="5" s="1"/>
  <c r="BK158" i="5"/>
  <c r="J158" i="5" s="1"/>
  <c r="J101" i="5" s="1"/>
  <c r="BK252" i="5"/>
  <c r="J252" i="5"/>
  <c r="J108" i="5" s="1"/>
  <c r="BK265" i="5"/>
  <c r="J265" i="5" s="1"/>
  <c r="J110" i="5" s="1"/>
  <c r="BK270" i="5"/>
  <c r="J270" i="5"/>
  <c r="J112" i="5" s="1"/>
  <c r="BK143" i="6"/>
  <c r="J143" i="6" s="1"/>
  <c r="J30" i="6" s="1"/>
  <c r="AG99" i="1" s="1"/>
  <c r="BK130" i="7"/>
  <c r="J130" i="7" s="1"/>
  <c r="J96" i="7" s="1"/>
  <c r="BK123" i="8"/>
  <c r="J123" i="8"/>
  <c r="J96" i="8" s="1"/>
  <c r="BK288" i="9"/>
  <c r="J288" i="9" s="1"/>
  <c r="J104" i="9" s="1"/>
  <c r="BK120" i="10"/>
  <c r="J120" i="10"/>
  <c r="J97" i="10" s="1"/>
  <c r="BK125" i="12"/>
  <c r="J125" i="12" s="1"/>
  <c r="J97" i="12" s="1"/>
  <c r="BK118" i="15"/>
  <c r="J118" i="15"/>
  <c r="J96" i="15" s="1"/>
  <c r="AG106" i="1"/>
  <c r="AN106" i="1" s="1"/>
  <c r="J119" i="11"/>
  <c r="J97" i="11" s="1"/>
  <c r="BK127" i="2"/>
  <c r="J127" i="2" s="1"/>
  <c r="J96" i="2" s="1"/>
  <c r="F33" i="2"/>
  <c r="AZ95" i="1"/>
  <c r="J33" i="3"/>
  <c r="AV96" i="1"/>
  <c r="AT96" i="1" s="1"/>
  <c r="F33" i="3"/>
  <c r="AZ96" i="1" s="1"/>
  <c r="F33" i="4"/>
  <c r="AZ97" i="1" s="1"/>
  <c r="J33" i="5"/>
  <c r="AV98" i="1" s="1"/>
  <c r="AT98" i="1" s="1"/>
  <c r="F33" i="6"/>
  <c r="AZ99" i="1"/>
  <c r="F33" i="7"/>
  <c r="AZ100" i="1"/>
  <c r="J33" i="7"/>
  <c r="AV100" i="1"/>
  <c r="AT100" i="1" s="1"/>
  <c r="F33" i="8"/>
  <c r="AZ101" i="1" s="1"/>
  <c r="J33" i="9"/>
  <c r="AV102" i="1" s="1"/>
  <c r="AT102" i="1" s="1"/>
  <c r="F33" i="10"/>
  <c r="AZ103" i="1"/>
  <c r="F33" i="11"/>
  <c r="AZ104" i="1"/>
  <c r="J30" i="11"/>
  <c r="AG104" i="1"/>
  <c r="F33" i="12"/>
  <c r="AZ105" i="1"/>
  <c r="J33" i="13"/>
  <c r="AV106" i="1"/>
  <c r="AT106" i="1" s="1"/>
  <c r="J33" i="14"/>
  <c r="AV107" i="1"/>
  <c r="AT107" i="1" s="1"/>
  <c r="BD94" i="1"/>
  <c r="W33" i="1"/>
  <c r="BB94" i="1"/>
  <c r="W31" i="1" s="1"/>
  <c r="BC94" i="1"/>
  <c r="W32" i="1" s="1"/>
  <c r="J33" i="2"/>
  <c r="AV95" i="1" s="1"/>
  <c r="AT95" i="1" s="1"/>
  <c r="J33" i="4"/>
  <c r="AV97" i="1"/>
  <c r="AT97" i="1" s="1"/>
  <c r="F33" i="5"/>
  <c r="AZ98" i="1" s="1"/>
  <c r="J33" i="6"/>
  <c r="AV99" i="1" s="1"/>
  <c r="AT99" i="1" s="1"/>
  <c r="J33" i="8"/>
  <c r="AV101" i="1" s="1"/>
  <c r="AT101" i="1" s="1"/>
  <c r="F33" i="9"/>
  <c r="AZ102" i="1"/>
  <c r="J33" i="10"/>
  <c r="AV103" i="1"/>
  <c r="AT103" i="1"/>
  <c r="J33" i="11"/>
  <c r="AV104" i="1" s="1"/>
  <c r="AT104" i="1" s="1"/>
  <c r="J33" i="12"/>
  <c r="AV105" i="1"/>
  <c r="AT105" i="1" s="1"/>
  <c r="F33" i="13"/>
  <c r="AZ106" i="1"/>
  <c r="F33" i="14"/>
  <c r="AZ107" i="1" s="1"/>
  <c r="F33" i="15"/>
  <c r="AZ108" i="1" s="1"/>
  <c r="J33" i="15"/>
  <c r="AV108" i="1" s="1"/>
  <c r="AT108" i="1" s="1"/>
  <c r="BA94" i="1"/>
  <c r="W30" i="1"/>
  <c r="AN99" i="1" l="1"/>
  <c r="J120" i="13"/>
  <c r="J97" i="13" s="1"/>
  <c r="J96" i="13"/>
  <c r="R127" i="2"/>
  <c r="P145" i="3"/>
  <c r="AU96" i="1"/>
  <c r="J96" i="6"/>
  <c r="BK125" i="9"/>
  <c r="J125" i="9" s="1"/>
  <c r="J96" i="9" s="1"/>
  <c r="BK133" i="14"/>
  <c r="J133" i="14"/>
  <c r="J98" i="14" s="1"/>
  <c r="BK133" i="5"/>
  <c r="J133" i="5" s="1"/>
  <c r="J96" i="5" s="1"/>
  <c r="BK126" i="4"/>
  <c r="J126" i="4"/>
  <c r="J96" i="4" s="1"/>
  <c r="BK146" i="3"/>
  <c r="BK145" i="3" s="1"/>
  <c r="J145" i="3" s="1"/>
  <c r="J96" i="3" s="1"/>
  <c r="BK119" i="10"/>
  <c r="J119" i="10" s="1"/>
  <c r="J30" i="10" s="1"/>
  <c r="AG103" i="1" s="1"/>
  <c r="BK124" i="12"/>
  <c r="J124" i="12" s="1"/>
  <c r="J30" i="12" s="1"/>
  <c r="AG105" i="1" s="1"/>
  <c r="J39" i="13"/>
  <c r="AN104" i="1"/>
  <c r="J39" i="11"/>
  <c r="J39" i="6"/>
  <c r="AU94" i="1"/>
  <c r="AX94" i="1"/>
  <c r="AW94" i="1"/>
  <c r="AK30" i="1" s="1"/>
  <c r="J30" i="15"/>
  <c r="AG108" i="1" s="1"/>
  <c r="J30" i="7"/>
  <c r="AG100" i="1" s="1"/>
  <c r="J30" i="8"/>
  <c r="AG101" i="1" s="1"/>
  <c r="J30" i="2"/>
  <c r="AG95" i="1" s="1"/>
  <c r="AY94" i="1"/>
  <c r="AZ94" i="1"/>
  <c r="W29" i="1"/>
  <c r="J39" i="15" l="1"/>
  <c r="J39" i="8"/>
  <c r="J39" i="12"/>
  <c r="J39" i="7"/>
  <c r="J39" i="10"/>
  <c r="J146" i="3"/>
  <c r="J97" i="3" s="1"/>
  <c r="J96" i="10"/>
  <c r="J96" i="12"/>
  <c r="BK131" i="14"/>
  <c r="J131" i="14" s="1"/>
  <c r="J96" i="14" s="1"/>
  <c r="J39" i="2"/>
  <c r="AN95" i="1"/>
  <c r="AN100" i="1"/>
  <c r="AN101" i="1"/>
  <c r="AN103" i="1"/>
  <c r="AN105" i="1"/>
  <c r="AN108" i="1"/>
  <c r="J30" i="9"/>
  <c r="AG102" i="1" s="1"/>
  <c r="J30" i="3"/>
  <c r="AG96" i="1"/>
  <c r="AN96" i="1"/>
  <c r="J30" i="4"/>
  <c r="AG97" i="1"/>
  <c r="AN97" i="1" s="1"/>
  <c r="J30" i="5"/>
  <c r="AG98" i="1" s="1"/>
  <c r="AN98" i="1" s="1"/>
  <c r="AV94" i="1"/>
  <c r="AK29" i="1"/>
  <c r="J39" i="4" l="1"/>
  <c r="J39" i="3"/>
  <c r="J39" i="5"/>
  <c r="J39" i="9"/>
  <c r="AN102" i="1"/>
  <c r="J30" i="14"/>
  <c r="AG107" i="1"/>
  <c r="AG94" i="1" s="1"/>
  <c r="AK26" i="1" s="1"/>
  <c r="AT94" i="1"/>
  <c r="J39" i="14" l="1"/>
  <c r="AN94" i="1"/>
  <c r="AN107" i="1"/>
  <c r="AK35" i="1"/>
</calcChain>
</file>

<file path=xl/sharedStrings.xml><?xml version="1.0" encoding="utf-8"?>
<sst xmlns="http://schemas.openxmlformats.org/spreadsheetml/2006/main" count="31616" uniqueCount="4180">
  <si>
    <t>Export Komplet</t>
  </si>
  <si>
    <t/>
  </si>
  <si>
    <t>2.0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</si>
  <si>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</si>
  <si>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</si>
  <si>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</si>
  <si>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</si>
  <si>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</si>
  <si>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</si>
  <si>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</si>
  <si>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</si>
  <si>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</si>
  <si>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</si>
  <si>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</si>
  <si>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</si>
  <si>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</si>
  <si>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</si>
  <si>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HASIČSKÉ ZBROJNICE HEŘMANICE - SLEZSKÁ OSTRAVA</t>
  </si>
  <si>
    <t>KSO:</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</si>
  <si>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</si>
  <si>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</si>
  <si>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</si>
  <si>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</si>
  <si>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</si>
  <si>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</si>
  <si>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</si>
  <si>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</si>
  <si>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</si>
  <si>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</si>
  <si>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</si>
  <si>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</si>
  <si>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</si>
  <si>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</si>
  <si>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</si>
  <si>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</si>
  <si>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Zpracovatel:</t>
  </si>
  <si>
    <t>SPAN S.R.O.</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</si>
  <si>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</si>
  <si>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</si>
  <si>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</si>
  <si>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</si>
  <si>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</si>
  <si>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</si>
  <si>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</si>
  <si>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</si>
  <si>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</si>
  <si>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</si>
  <si>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</si>
  <si>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</si>
  <si>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</si>
  <si>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</si>
  <si>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</si>
  <si>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</si>
  <si>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</si>
  <si>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</si>
  <si>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</si>
  <si>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</si>
  <si>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</si>
  <si>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</si>
  <si>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</si>
  <si>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</si>
  <si>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</si>
  <si>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</si>
  <si>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</si>
  <si>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</si>
  <si>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</si>
  <si>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</si>
  <si>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</si>
  <si>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</si>
  <si>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</si>
  <si>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</si>
  <si>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</si>
  <si>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</si>
  <si>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</si>
  <si>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</si>
  <si>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</si>
  <si>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</si>
  <si>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</si>
  <si>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</si>
  <si>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</si>
  <si>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</si>
  <si>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</si>
  <si>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</si>
  <si>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01 - 1</t>
  </si>
  <si>
    <t>Bourací práce a demolice</t>
  </si>
  <si>
    <t>STA</t>
  </si>
  <si>
    <t>1</t>
  </si>
  <si>
    <t>{e0eec870-28f4-47a4-b109-48fce1608e07}</t>
  </si>
  <si>
    <t>2</t>
  </si>
  <si>
    <t>SO 01 - 2</t>
  </si>
  <si>
    <t>Objekt HZ - HSV + PSV</t>
  </si>
  <si>
    <t>{8ca04333-a4f3-49ff-985e-f3e71031d1ce}</t>
  </si>
  <si>
    <t>SO 01 - 3-OBJEKT HZ</t>
  </si>
  <si>
    <t>ZDRAVOTECHNIKA</t>
  </si>
  <si>
    <t>{1add1c6f-207b-4a0b-ab17-f04801dfbf49}</t>
  </si>
  <si>
    <t>SO 01 - 4-OBJEKT HZ</t>
  </si>
  <si>
    <t>ÚSTŘEDNÍ TOPENÍ</t>
  </si>
  <si>
    <t>{c75c7cbb-9b6a-43ab-81a5-ecc6b72d1963}</t>
  </si>
  <si>
    <t>SO 01 - 5-OBJEKT HZ</t>
  </si>
  <si>
    <t>ELEKTROINSTALACE</t>
  </si>
  <si>
    <t>{4eacb65d-a1b8-4520-8059-b8831d523106}</t>
  </si>
  <si>
    <t>SO 01 - 6-OBJEKT HZ</t>
  </si>
  <si>
    <t>VZDUCHOTECHNIKA</t>
  </si>
  <si>
    <t>{596cf0ea-6c64-48cc-a213-ea1e64904c3e}</t>
  </si>
  <si>
    <t>SO 01- 7-OBJEKT HZ</t>
  </si>
  <si>
    <t>MaR</t>
  </si>
  <si>
    <t>{c02c1ec7-1f40-4742-826c-709f27359b92}</t>
  </si>
  <si>
    <t>SO 02 - 8</t>
  </si>
  <si>
    <t>Komunikace</t>
  </si>
  <si>
    <t>{4887d682-c781-4b82-9d40-0bfba4929b2f}</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</si>
  <si>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</si>
  <si>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</si>
  <si>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</si>
  <si>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</si>
  <si>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</si>
  <si>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</si>
  <si>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</si>
  <si>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</si>
  <si>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</si>
  <si>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</si>
  <si>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PŘELOŽKA SPLAŠKOVÉ KANALIZACE</t>
  </si>
  <si>
    <t>{0e6617a4-6e36-4dde-9ef0-1f7f20f97a39}</t>
  </si>
  <si>
    <t>SO 08 - 13</t>
  </si>
  <si>
    <t>ČOV</t>
  </si>
  <si>
    <t>{25331e74-5974-4fdb-8ce5-b27a0fd0d50d}</t>
  </si>
  <si>
    <t>VRN</t>
  </si>
  <si>
    <t>HZ HEŘMANICE</t>
  </si>
  <si>
    <t>{4f25bd37-122f-4b95-bfdf-767d911150a9}</t>
  </si>
  <si>
    <t>KRYCÍ LIST SOUPISU PRACÍ</t>
  </si>
  <si>
    <t>Objekt:</t>
  </si>
  <si>
    <t>SO 01 - 1 - Bourací práce a demolice</t>
  </si>
  <si>
    <t>REKAPITULACE ČLENĚNÍ SOUPISU PRACÍ</t>
  </si>
  <si>
    <t>Kód dílu - Popis</t>
  </si>
  <si>
    <t>Cena celkem [CZK]</t>
  </si>
  <si>
    <t>Náklady ze soupisu prací</t>
  </si>
  <si>
    <t>-1</t>
  </si>
  <si>
    <t>HSV - Práce a dodávky HSV</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</si>
  <si>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</si>
  <si>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</si>
  <si>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</si>
  <si>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</si>
  <si>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</si>
  <si>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762 - Konstrukce tesařské</t>
  </si>
  <si>
    <t xml:space="preserve">    764 - Konstrukce klempířské</t>
  </si>
  <si>
    <t xml:space="preserve">    766 - Konstrukce truhlářské</t>
  </si>
  <si>
    <t xml:space="preserve">    767 - Konstrukce zámečnické</t>
  </si>
  <si>
    <t xml:space="preserve">    776 - Podlahy povlakové</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</si>
  <si>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</si>
  <si>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</si>
  <si>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</si>
  <si>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</si>
  <si>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</si>
  <si>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</si>
  <si>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</si>
  <si>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</si>
  <si>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</si>
  <si>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</si>
  <si>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</si>
  <si>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</si>
  <si>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</si>
  <si>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</si>
  <si>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</si>
  <si>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</si>
  <si>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</si>
  <si>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</si>
  <si>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</si>
  <si>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961044111</t>
  </si>
  <si>
    <t>Bourání základů z betonu prostého</t>
  </si>
  <si>
    <t>m3</t>
  </si>
  <si>
    <t>CS ÚRS 2023 02</t>
  </si>
  <si>
    <t>4</t>
  </si>
  <si>
    <t>-1303705943</t>
  </si>
  <si>
    <t>P</t>
  </si>
  <si>
    <t>Poznámka k položce:_x000D_
po obnažení stávajících základů (jedná se o předpoklad - není známa geometrie a rozsah nutnosti bourání)_x000D_
stavební část - výkres D 102</t>
  </si>
  <si>
    <t>962031132</t>
  </si>
  <si>
    <t>Bourání příček z cihel pálených na MVC tl do 100 mm</t>
  </si>
  <si>
    <t>m2</t>
  </si>
  <si>
    <t>1941912499</t>
  </si>
  <si>
    <t>Poznámka k položce:_x000D_
stavební část - výkres D 103, 105</t>
  </si>
  <si>
    <t>VV</t>
  </si>
  <si>
    <t>(2,46+2,45+1+2,28+2,34+4,3)*3,1+2,7*(20-0,6*2*4)</t>
  </si>
  <si>
    <t>Součet</t>
  </si>
  <si>
    <t>3</t>
  </si>
  <si>
    <t>962031133</t>
  </si>
  <si>
    <t>Bourání příček z cihel pálených na MVC tl do 150 mm</t>
  </si>
  <si>
    <t>-1401792217</t>
  </si>
  <si>
    <t>2,28*3,1+1,65*2,4</t>
  </si>
  <si>
    <t>962032231</t>
  </si>
  <si>
    <t>Bourání zdiva z cihel pálených nebo vápenopískových na MV nebo MVC přes 1 m3</t>
  </si>
  <si>
    <t>-2107655798</t>
  </si>
  <si>
    <t>"zaměřeno elektronicky"  (48,9-4,15)*0,45*2,4 +(22-0,7*2*4)*0,3*2,4</t>
  </si>
  <si>
    <t>5</t>
  </si>
  <si>
    <t>962032641</t>
  </si>
  <si>
    <t>Bourání zdiva komínového nad střechou z cihel na MC</t>
  </si>
  <si>
    <t>-1241080850</t>
  </si>
  <si>
    <t>Poznámka k položce:_x000D_
stavební část - výkres D 103, 105, 107, 111</t>
  </si>
  <si>
    <t>6</t>
  </si>
  <si>
    <t>96301151R</t>
  </si>
  <si>
    <t>Bourání stropů z tvárnic pálených do nosníků ocelových tl do 300 mm</t>
  </si>
  <si>
    <t>792390572</t>
  </si>
  <si>
    <t>Poznámka k položce:_x000D_
vybourání části stávajících stropů vč.schodišťových desek - I nosoče, desky hurdis, bet.mazanina v rozsahu místností č.201-209_x000D_
stavební část - výkres D 103, 105, 109</t>
  </si>
  <si>
    <t>7</t>
  </si>
  <si>
    <t>963053936</t>
  </si>
  <si>
    <t>Bourání ŽB schodišťových ramen monolitických samonosných</t>
  </si>
  <si>
    <t>-305856161</t>
  </si>
  <si>
    <t>8</t>
  </si>
  <si>
    <t>963054949</t>
  </si>
  <si>
    <t>Bourání ŽB schodnic jakékoli délky</t>
  </si>
  <si>
    <t>m</t>
  </si>
  <si>
    <t>-1560247667</t>
  </si>
  <si>
    <t>964011211</t>
  </si>
  <si>
    <t>Vybourání ŽB překladů prefabrikovaných dl do 3 m hmotnosti do 50 kg/m</t>
  </si>
  <si>
    <t>-2140607288</t>
  </si>
  <si>
    <t>Poznámka k položce:_x000D_
u výplní otvorů vnějšího zdiva_x000D_
stavební část - výkres D 103, 105</t>
  </si>
  <si>
    <t>10</t>
  </si>
  <si>
    <t>965043341</t>
  </si>
  <si>
    <t>Bourání podkladů pod dlažby betonových s potěrem nebo teracem tl do 100 mm pl přes 4 m2</t>
  </si>
  <si>
    <t>-1131484494</t>
  </si>
  <si>
    <t>Poznámka k položce:_x000D_
veškeré konstrukce podlah v celém rozsahu půdorysů u stávající části dvoupodlažního objektu_x000D_
stavební část - výkres D 103, 105</t>
  </si>
  <si>
    <t xml:space="preserve">"1.NP"  222*0,15                                                                              </t>
  </si>
  <si>
    <t>"2.NP"  198,18*0,1</t>
  </si>
  <si>
    <t>11</t>
  </si>
  <si>
    <t>1345572734</t>
  </si>
  <si>
    <t>Poznámka k položce:_x000D_
veškeré konstrukce podlah v celém rozsahu půdorysů u stávající části objektu garáží_x000D_
stavební část - výkres D 103, 105, 109</t>
  </si>
  <si>
    <t xml:space="preserve">"1.NP" 222*0,07                                                                              </t>
  </si>
  <si>
    <t>"2.NP"  198,18*0,06</t>
  </si>
  <si>
    <t>12</t>
  </si>
  <si>
    <t>965049111</t>
  </si>
  <si>
    <t>Příplatek k bourání betonových mazanin za bourání mazanin se svařovanou sítí tl do 100 mm</t>
  </si>
  <si>
    <t>2110803612</t>
  </si>
  <si>
    <t>13</t>
  </si>
  <si>
    <t>965081212</t>
  </si>
  <si>
    <t>Bourání podlah z dlaždic keramických nebo xylolitových tl do 10 mm plochy do 1 m2</t>
  </si>
  <si>
    <t>1184419950</t>
  </si>
  <si>
    <t>7,3+144,16</t>
  </si>
  <si>
    <t>14</t>
  </si>
  <si>
    <t>965082923</t>
  </si>
  <si>
    <t>Odstranění násypů pod podlahami tl do 100 mm pl přes 2 m2</t>
  </si>
  <si>
    <t>366753375</t>
  </si>
  <si>
    <t>Poznámka k položce:_x000D_
stavební část - výkres D 103, 105, 109</t>
  </si>
  <si>
    <t>"1.NP"  222*0,15</t>
  </si>
  <si>
    <t>967031142</t>
  </si>
  <si>
    <t>Přisekání rovných ostění v cihelném zdivu na MC</t>
  </si>
  <si>
    <t>1050795311</t>
  </si>
  <si>
    <t>Poznámka k položce:_x000D_
začištění otvorů v obvodovém zdivu po hrubém vybourání - pro výplně otvorů_x000D_
stavební část - výkres D 103, 105</t>
  </si>
  <si>
    <t>16</t>
  </si>
  <si>
    <t>968062376</t>
  </si>
  <si>
    <t>Vybourání dřevěných rámů oken zdvojených včetně křídel pl do 4 m2</t>
  </si>
  <si>
    <t>14098264</t>
  </si>
  <si>
    <t>6*1,5*1,3 + 4*1,5*1,3</t>
  </si>
  <si>
    <t>17</t>
  </si>
  <si>
    <t>968072558</t>
  </si>
  <si>
    <t>Vybourání kovových vrat pl do 5 m2</t>
  </si>
  <si>
    <t>1625352591</t>
  </si>
  <si>
    <t>Poznámka k položce:_x000D_
stavební část - výkres D 103</t>
  </si>
  <si>
    <t>3,57*4+2,9*4+3*2,7</t>
  </si>
  <si>
    <t>18</t>
  </si>
  <si>
    <t>969021112</t>
  </si>
  <si>
    <t>Vybourání vnitřního litinového potrubí do DN 100</t>
  </si>
  <si>
    <t>-1431532090</t>
  </si>
  <si>
    <t>Poznámka k položce:_x000D_
stávající rozvody nezaměřeny - předpoklad rozsahu_x000D_
stavební část - výkres D 103, 105</t>
  </si>
  <si>
    <t>19</t>
  </si>
  <si>
    <t>969031111</t>
  </si>
  <si>
    <t>Vybourání vnitřního ocelového potrubí do DN 50</t>
  </si>
  <si>
    <t>54228313</t>
  </si>
  <si>
    <t>20</t>
  </si>
  <si>
    <t>971033131</t>
  </si>
  <si>
    <t>Vybourání otvorů ve zdivu cihelném D do 60 mm na MVC nebo MV tl do 150 mm</t>
  </si>
  <si>
    <t>kus</t>
  </si>
  <si>
    <t>-605865290</t>
  </si>
  <si>
    <t>Poznámka k položce:_x000D_
stavební část - výkres D 103, 105_x000D_
topení výkres D 202, 203, 204, 205_x000D_
ZTI D 304-308</t>
  </si>
  <si>
    <t>971033241</t>
  </si>
  <si>
    <t>Vybourání otvorů ve zdivu cihelném pl do 0,0225 m2 na MVC nebo MV tl do 300 mm</t>
  </si>
  <si>
    <t>-555907600</t>
  </si>
  <si>
    <t>Poznámka k položce:_x000D_
stavební část - výkres D 103, 105_x000D_
Topení - D 202-205_x000D_
ZTI - D 304-308</t>
  </si>
  <si>
    <t>22</t>
  </si>
  <si>
    <t>971033651</t>
  </si>
  <si>
    <t>Vybourání otvorů ve zdivu cihelném pl do 4 m2 na MVC nebo MV tl do 600 mm</t>
  </si>
  <si>
    <t>-344021949</t>
  </si>
  <si>
    <t>23</t>
  </si>
  <si>
    <t>972011211</t>
  </si>
  <si>
    <t>Vybourání výplní otvorů z lehkých betonů v prefabrikovaných stropech tl do 120 mm pl do 0,09 m2</t>
  </si>
  <si>
    <t>-761918109</t>
  </si>
  <si>
    <t>24</t>
  </si>
  <si>
    <t>972011311</t>
  </si>
  <si>
    <t>Vybourání výplní otvorů z lehkých betonů v prefabrikovaných stropech tl do 120 mm pl do 0,25 m2</t>
  </si>
  <si>
    <t>262159847</t>
  </si>
  <si>
    <t>25</t>
  </si>
  <si>
    <t>973031334</t>
  </si>
  <si>
    <t>Vysekání kapes ve zdivu cihelném na MV nebo MVC pl do 0,16 m2 hl do 150 mm</t>
  </si>
  <si>
    <t>-1643084988</t>
  </si>
  <si>
    <t>26</t>
  </si>
  <si>
    <t>973031614</t>
  </si>
  <si>
    <t>Vysekání kapes ve zdivu cihelném na MV nebo MVC pro špalíky do 50x50x50 mm</t>
  </si>
  <si>
    <t>154438895</t>
  </si>
  <si>
    <t>27</t>
  </si>
  <si>
    <t>973048131</t>
  </si>
  <si>
    <t>Vysekání kapes ve zdivu z betonu pro zavázání příček nebo zdí tl do 150 mm</t>
  </si>
  <si>
    <t>1283217266</t>
  </si>
  <si>
    <t>28</t>
  </si>
  <si>
    <t>974031121</t>
  </si>
  <si>
    <t>Vysekání rýh ve zdivu cihelném hl do 30 mm š do 30 mm</t>
  </si>
  <si>
    <t>1847596034</t>
  </si>
  <si>
    <t>Poznámka k položce:_x000D_
stavební část - výkres D 103, 105_x000D_
Elektro - E 01, E 04_x000D_
ZTI - D 304-308</t>
  </si>
  <si>
    <t>29</t>
  </si>
  <si>
    <t>974031133</t>
  </si>
  <si>
    <t>Vysekání rýh ve zdivu cihelném hl do 50 mm š do 100 mm</t>
  </si>
  <si>
    <t>-1513228187</t>
  </si>
  <si>
    <t>30</t>
  </si>
  <si>
    <t>974032666</t>
  </si>
  <si>
    <t>Vysekání rýh ve stěnách z dutých cihel nebo tvárnic pro vtahování nosníků hl do 150 mm v do 250 mm</t>
  </si>
  <si>
    <t>-1265984665</t>
  </si>
  <si>
    <t>Poznámka k položce:_x000D_
dodatečně vložené nosníky_x000D_
stavební část - výkres D 103, 105</t>
  </si>
  <si>
    <t>31</t>
  </si>
  <si>
    <t>975011351</t>
  </si>
  <si>
    <t>Podpěrné dřevení při podezdívání základů tl přes 450 do 600 mm vyzdívka v do 2 m dl podchycení přes 3 do 5 m</t>
  </si>
  <si>
    <t>-653202305</t>
  </si>
  <si>
    <t>Poznámka k položce:_x000D_
podpěrná konstrukce pro bourání schodiště_x000D_
stavební část - výkres D 102, 105</t>
  </si>
  <si>
    <t>32</t>
  </si>
  <si>
    <t>978011191</t>
  </si>
  <si>
    <t>Otlučení (osekání) vnitřní vápenné nebo vápenocementové omítky stropů v rozsahu přes 50 do 100 %</t>
  </si>
  <si>
    <t>642107245</t>
  </si>
  <si>
    <t>Poznámka k položce:_x000D_
omítky nad 1NP_x000D_
stavební část - výkres D 103</t>
  </si>
  <si>
    <t>222,17*1</t>
  </si>
  <si>
    <t>33</t>
  </si>
  <si>
    <t>978012191</t>
  </si>
  <si>
    <t>Otlučení (osekání) vnitřní vápenné nebo vápenocementové omítky stropů rákosových v rozsahu přes 50 do 100 %</t>
  </si>
  <si>
    <t>1253824226</t>
  </si>
  <si>
    <t>Poznámka k položce:_x000D_
omítky nad 2NP_x000D_
stavební část - výkres D 105</t>
  </si>
  <si>
    <t>198,18-80</t>
  </si>
  <si>
    <t>34</t>
  </si>
  <si>
    <t>978013191</t>
  </si>
  <si>
    <t>Otlučení (osekání) vnitřní vápenné nebo vápenocementové omítky stěn v rozsahu přes 50 do 100 %</t>
  </si>
  <si>
    <t>2091873625</t>
  </si>
  <si>
    <t>1NP</t>
  </si>
  <si>
    <t>(186-45)*3,1</t>
  </si>
  <si>
    <t>2NP</t>
  </si>
  <si>
    <t>219,232</t>
  </si>
  <si>
    <t>35</t>
  </si>
  <si>
    <t>978015351</t>
  </si>
  <si>
    <t>Otlučení (osekání) vnější vápenné nebo vápenocementové omítky stupně členitosti 1 a 2 v rozsahu přes 30 do 40 %</t>
  </si>
  <si>
    <t>843395288</t>
  </si>
  <si>
    <t>Poznámka k položce:_x000D_
oprava zdiva pod zateplení_x000D_
stavební část - výkres D 111</t>
  </si>
  <si>
    <t>86,1+58+31,1+64,9</t>
  </si>
  <si>
    <t>36</t>
  </si>
  <si>
    <t>978059541</t>
  </si>
  <si>
    <t>Odsekání a odebrání obkladů stěn z vnitřních obkládaček plochy přes 1 m2</t>
  </si>
  <si>
    <t>-1267817718</t>
  </si>
  <si>
    <t>997</t>
  </si>
  <si>
    <t>Přesun sutě</t>
  </si>
  <si>
    <t>37</t>
  </si>
  <si>
    <t>997013211</t>
  </si>
  <si>
    <t>Vnitrostaveništní doprava suti a vybouraných hmot pro budovy v do 6 m ručně</t>
  </si>
  <si>
    <t>t</t>
  </si>
  <si>
    <t>-1818852384</t>
  </si>
  <si>
    <t>38</t>
  </si>
  <si>
    <t>997013501</t>
  </si>
  <si>
    <t>Odvoz suti a vybouraných hmot na skládku nebo meziskládku do 1 km se složením</t>
  </si>
  <si>
    <t>-1703132480</t>
  </si>
  <si>
    <t>39</t>
  </si>
  <si>
    <t>997013509</t>
  </si>
  <si>
    <t>Příplatek k odvozu suti a vybouraných hmot na skládku ZKD 1 km přes 1 km</t>
  </si>
  <si>
    <t>1453005729</t>
  </si>
  <si>
    <t>481,022*9 'Přepočtené koeficientem množství</t>
  </si>
  <si>
    <t>40</t>
  </si>
  <si>
    <t>997013631</t>
  </si>
  <si>
    <t>Poplatek za uložení na skládce (skládkovné) stavebního odpadu směsného kód odpadu 17 09 04</t>
  </si>
  <si>
    <t>13585721</t>
  </si>
  <si>
    <t>PSV</t>
  </si>
  <si>
    <t>Práce a dodávky PSV</t>
  </si>
  <si>
    <t>711</t>
  </si>
  <si>
    <t>Izolace proti vodě, vlhkosti a plynům</t>
  </si>
  <si>
    <t>41</t>
  </si>
  <si>
    <t>711131811</t>
  </si>
  <si>
    <t>Odstranění izolace proti zemní vlhkosti vodorovné</t>
  </si>
  <si>
    <t>2106573071</t>
  </si>
  <si>
    <t>222*1,2</t>
  </si>
  <si>
    <t>42</t>
  </si>
  <si>
    <t>998711101</t>
  </si>
  <si>
    <t>Přesun hmot tonážní pro izolace proti vodě, vlhkosti a plynům v objektech v do 6 m</t>
  </si>
  <si>
    <t>447972836</t>
  </si>
  <si>
    <t>43</t>
  </si>
  <si>
    <t>997013645</t>
  </si>
  <si>
    <t>Poplatek za uložení na skládce (skládkovné) odpadu asfaltového bez dehtu kód odpadu 17 03 02</t>
  </si>
  <si>
    <t>-42278793</t>
  </si>
  <si>
    <t>712</t>
  </si>
  <si>
    <t>Povlakové krytiny</t>
  </si>
  <si>
    <t>44</t>
  </si>
  <si>
    <t>712440831</t>
  </si>
  <si>
    <t>Odstranění povlakové krytiny střech přes 10° do 30° z pásů NAIP přitavených v plné ploše jednovrstvé</t>
  </si>
  <si>
    <t>-770496154</t>
  </si>
  <si>
    <t>10,25*(5,8+9,1)+(7,6*12,85)</t>
  </si>
  <si>
    <t>45</t>
  </si>
  <si>
    <t>1409631252</t>
  </si>
  <si>
    <t>762</t>
  </si>
  <si>
    <t>Konstrukce tesařské</t>
  </si>
  <si>
    <t>46</t>
  </si>
  <si>
    <t>762134811</t>
  </si>
  <si>
    <t>DeMontáž bednění svislých stěn z fošen</t>
  </si>
  <si>
    <t>1422797401</t>
  </si>
  <si>
    <t>Poznámka k položce:_x000D_
stavební část - výkres D 107, 111</t>
  </si>
  <si>
    <t>111,54*1</t>
  </si>
  <si>
    <t>47</t>
  </si>
  <si>
    <t>762331811</t>
  </si>
  <si>
    <t>Demontáž vázaných kcí krovů z hranolů průřezové pl do 120 cm2</t>
  </si>
  <si>
    <t>1043513051</t>
  </si>
  <si>
    <t xml:space="preserve">Poznámka k položce:_x000D_
stavební část - výkres D 103_x000D_
</t>
  </si>
  <si>
    <t>5,8*11+9,1*11+10,39*5+3,78*4+4*1,5+10,39*2+7,56*24+12,8*5+6,4*10+2,38*4</t>
  </si>
  <si>
    <t>48</t>
  </si>
  <si>
    <t>762341811</t>
  </si>
  <si>
    <t>Demontáž bednění střech z prken</t>
  </si>
  <si>
    <t>1277254138</t>
  </si>
  <si>
    <t>Poznámka k položce:_x000D_
stavební část - výkres D 107</t>
  </si>
  <si>
    <t>10,25*(5,8+9,1)+7,6*12,85</t>
  </si>
  <si>
    <t>49</t>
  </si>
  <si>
    <t>762841811</t>
  </si>
  <si>
    <t>Demontáž podbíjení obkladů stropů a střech sklonu do 60° z hrubých prken tl do 35 mm</t>
  </si>
  <si>
    <t>1466450219</t>
  </si>
  <si>
    <t>Poznámka k položce:_x000D_
podbíjení stropu nad 2NP_x000D_
stavební část - výkres D 105, 109</t>
  </si>
  <si>
    <t>50</t>
  </si>
  <si>
    <t>998762101</t>
  </si>
  <si>
    <t>Přesun hmot tonážní pro kce tesařské v objektech v do 6 m</t>
  </si>
  <si>
    <t>263331720</t>
  </si>
  <si>
    <t>51</t>
  </si>
  <si>
    <t>997013811</t>
  </si>
  <si>
    <t>Poplatek za uložení na skládce (skládkovné) stavebního odpadu dřevěného kód odpadu 17 02 01</t>
  </si>
  <si>
    <t>112931211</t>
  </si>
  <si>
    <t>764</t>
  </si>
  <si>
    <t>Konstrukce klempířské</t>
  </si>
  <si>
    <t>52</t>
  </si>
  <si>
    <t>764001821</t>
  </si>
  <si>
    <t>Demontáž krytiny ze svitků nebo tabulí do suti</t>
  </si>
  <si>
    <t>-538436407</t>
  </si>
  <si>
    <t>53</t>
  </si>
  <si>
    <t>764001891</t>
  </si>
  <si>
    <t>Demontáž úžlabí do suti</t>
  </si>
  <si>
    <t>-1592824269</t>
  </si>
  <si>
    <t>3,075*4</t>
  </si>
  <si>
    <t>54</t>
  </si>
  <si>
    <t>764002801</t>
  </si>
  <si>
    <t>Demontáž závětrné lišty do suti</t>
  </si>
  <si>
    <t>173725703</t>
  </si>
  <si>
    <t>7,56*4+5,8+9,1</t>
  </si>
  <si>
    <t>55</t>
  </si>
  <si>
    <t>764002812</t>
  </si>
  <si>
    <t>Demontáž okapového plechu do suti v krytině skládané</t>
  </si>
  <si>
    <t>1717357734</t>
  </si>
  <si>
    <t>23,1*2</t>
  </si>
  <si>
    <t>56</t>
  </si>
  <si>
    <t>764002821</t>
  </si>
  <si>
    <t>Demontáž střešního výlezu do suti</t>
  </si>
  <si>
    <t>-1428853897</t>
  </si>
  <si>
    <t>Poznámka k položce:_x000D_
stavební část - výkres D 111</t>
  </si>
  <si>
    <t>57</t>
  </si>
  <si>
    <t>76400282R</t>
  </si>
  <si>
    <t>Demontáž oplechování vikýře</t>
  </si>
  <si>
    <t>1823439904</t>
  </si>
  <si>
    <t>58</t>
  </si>
  <si>
    <t>764002851</t>
  </si>
  <si>
    <t>Demontáž oplechování parapetů do suti</t>
  </si>
  <si>
    <t>-158381322</t>
  </si>
  <si>
    <t>Poznámka k položce:_x000D_
stavební část - výkres D 103, 105, 111</t>
  </si>
  <si>
    <t>16,69*1</t>
  </si>
  <si>
    <t>59</t>
  </si>
  <si>
    <t>764002871</t>
  </si>
  <si>
    <t>Demontáž lemování zdí do suti</t>
  </si>
  <si>
    <t>1217267562</t>
  </si>
  <si>
    <t xml:space="preserve">Poznámka k položce:_x000D_
stavební část - výkres D 107, 111_x000D_
</t>
  </si>
  <si>
    <t>23,35*1</t>
  </si>
  <si>
    <t>60</t>
  </si>
  <si>
    <t>764004801</t>
  </si>
  <si>
    <t>Demontáž podokapního žlabu do suti</t>
  </si>
  <si>
    <t>1639833273</t>
  </si>
  <si>
    <t>23,01*2</t>
  </si>
  <si>
    <t>61</t>
  </si>
  <si>
    <t>764004861</t>
  </si>
  <si>
    <t>Demontáž svodu do suti</t>
  </si>
  <si>
    <t>1904274349</t>
  </si>
  <si>
    <t>4,3*4+2*4</t>
  </si>
  <si>
    <t>62</t>
  </si>
  <si>
    <t>998764102</t>
  </si>
  <si>
    <t>Přesun hmot tonážní pro konstrukce klempířské v objektech v přes 6 do 12 m</t>
  </si>
  <si>
    <t>1043560744</t>
  </si>
  <si>
    <t>766</t>
  </si>
  <si>
    <t>Konstrukce truhlářské</t>
  </si>
  <si>
    <t>63</t>
  </si>
  <si>
    <t>766432841</t>
  </si>
  <si>
    <t>Demontáž dřevěného obložení stupňů schodiště</t>
  </si>
  <si>
    <t>-976012848</t>
  </si>
  <si>
    <t>64</t>
  </si>
  <si>
    <t>766691911</t>
  </si>
  <si>
    <t>Vyvěšení nebo zavěšení dřevěných křídel oken pl do 1,5 m2</t>
  </si>
  <si>
    <t>792567001</t>
  </si>
  <si>
    <t>65</t>
  </si>
  <si>
    <t>766691914</t>
  </si>
  <si>
    <t>Vyvěšení nebo zavěšení dřevěných křídel dveří pl do 2 m2</t>
  </si>
  <si>
    <t>2127234907</t>
  </si>
  <si>
    <t>767</t>
  </si>
  <si>
    <t>Konstrukce zámečnické</t>
  </si>
  <si>
    <t>66</t>
  </si>
  <si>
    <t>767691832</t>
  </si>
  <si>
    <t>Vyvěšení nebo zavěšení kovových křídel vrat do 4 m2</t>
  </si>
  <si>
    <t>187933228</t>
  </si>
  <si>
    <t>67</t>
  </si>
  <si>
    <t>767996801</t>
  </si>
  <si>
    <t>Demontáž atypických zámečnických konstrukcí rozebráním hm jednotlivých dílů do 50 kg</t>
  </si>
  <si>
    <t>kg</t>
  </si>
  <si>
    <t>2077727649</t>
  </si>
  <si>
    <t>Poznámka k položce:_x000D_
demontáž OK věže</t>
  </si>
  <si>
    <t>68</t>
  </si>
  <si>
    <t>76799680R</t>
  </si>
  <si>
    <t>Demontáž oplocení strojového pletiva v 200 cm</t>
  </si>
  <si>
    <t>1822637401</t>
  </si>
  <si>
    <t>776</t>
  </si>
  <si>
    <t>Podlahy povlakové</t>
  </si>
  <si>
    <t>69</t>
  </si>
  <si>
    <t>776201812</t>
  </si>
  <si>
    <t>Demontáž lepených povlakových podlah s podložkou ručně</t>
  </si>
  <si>
    <t>-1867350655</t>
  </si>
  <si>
    <t>70</t>
  </si>
  <si>
    <t>998776102</t>
  </si>
  <si>
    <t>Přesun hmot tonážní pro podlahy povlakové v objektech v přes 6 do 12 m</t>
  </si>
  <si>
    <t>1107201239</t>
  </si>
  <si>
    <t>71</t>
  </si>
  <si>
    <t>997013813</t>
  </si>
  <si>
    <t>Poplatek za uložení na skládce (skládkovné) stavebního odpadu z plastických hmot kód odpadu 17 02 03</t>
  </si>
  <si>
    <t>2018871652</t>
  </si>
  <si>
    <t>SO 01 - 2 - Objekt HZ - HSV + PSV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</si>
  <si>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</si>
  <si>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</si>
  <si>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</si>
  <si>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</si>
  <si>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</si>
  <si>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61 - Úprava povrchů vnitřních</t>
  </si>
  <si>
    <t xml:space="preserve">      62 - Úprava povrchů vnějších</t>
  </si>
  <si>
    <t xml:space="preserve">      63 - Podlahy a podlahové konstrukce</t>
  </si>
  <si>
    <t xml:space="preserve">      64 - Osazování výplní otvorů</t>
  </si>
  <si>
    <t xml:space="preserve">    8 - Trubní vedení</t>
  </si>
  <si>
    <t xml:space="preserve">    998 - Přesun hmot</t>
  </si>
  <si>
    <t xml:space="preserve">    713 - Izolace tepelné</t>
  </si>
  <si>
    <t xml:space="preserve">    771 - Podlahy z dlaždic</t>
  </si>
  <si>
    <t xml:space="preserve">    775 - Podlahy skládané</t>
  </si>
  <si>
    <t xml:space="preserve">    781 - Dokončovací práce - obklady</t>
  </si>
  <si>
    <t xml:space="preserve">    783 - Dokončovací práce - nátěry</t>
  </si>
  <si>
    <t xml:space="preserve">    784 - Dokončovací práce - malby a tapety</t>
  </si>
  <si>
    <t>M - Práce a dodávky M</t>
  </si>
  <si>
    <t xml:space="preserve">    43-M - Montáž ocelových konstrukcí</t>
  </si>
  <si>
    <t>Zemní práce</t>
  </si>
  <si>
    <t>111111101</t>
  </si>
  <si>
    <t>Odstranění travin v rovině nebo ve svahu do 1:5 ručně</t>
  </si>
  <si>
    <t>1656858096</t>
  </si>
  <si>
    <t>Poznámka k položce:_x000D_
oddíl C, výkres č. C.3, + SO 02- komunikace D 101+102</t>
  </si>
  <si>
    <t>111211101</t>
  </si>
  <si>
    <t>Odstranění křovin a stromů průměru kmene do 100 mm i s kořeny sklonu terénu do 1:5 ručně</t>
  </si>
  <si>
    <t>-1047426978</t>
  </si>
  <si>
    <t>Poznámka k položce:_x000D_
oddíl C, výkres č.C.3, + So 02 - komunikace D 101+102</t>
  </si>
  <si>
    <t>115001102</t>
  </si>
  <si>
    <t>Převedení vody potrubím DN přes 100 do 150</t>
  </si>
  <si>
    <t>1275957955</t>
  </si>
  <si>
    <t>115101202</t>
  </si>
  <si>
    <t>Čerpání vody na dopravní výšku do 10 m průměrný přítok přes 500 do 1 000 l/min</t>
  </si>
  <si>
    <t>hod</t>
  </si>
  <si>
    <t>-2114794253</t>
  </si>
  <si>
    <t>115101209</t>
  </si>
  <si>
    <t>Příplatek ZKD 2000 l/min při čerpání vody na dopravní výšku do 10 m</t>
  </si>
  <si>
    <t>887638794</t>
  </si>
  <si>
    <t>115101301</t>
  </si>
  <si>
    <t>Pohotovost čerpací soupravy pro dopravní výšku do 10 m přítok do 500 l/min</t>
  </si>
  <si>
    <t>den</t>
  </si>
  <si>
    <t>360562356</t>
  </si>
  <si>
    <t>115201201</t>
  </si>
  <si>
    <t>Čerpací jehla pro snižování hladiny podzemní vody - vplavení</t>
  </si>
  <si>
    <t>668543380</t>
  </si>
  <si>
    <t>119001401</t>
  </si>
  <si>
    <t>Dočasné zajištění potrubí ocelového nebo litinového DN do 200 mm</t>
  </si>
  <si>
    <t>-873796410</t>
  </si>
  <si>
    <t>Poznámka k položce:_x000D_
stavební část výkres D 101 a D 102</t>
  </si>
  <si>
    <t>5,5+4,7+6,7</t>
  </si>
  <si>
    <t>119001421</t>
  </si>
  <si>
    <t>Dočasné zajištění kabelů a kabelových tratí ze 3 volně ložených kabelů</t>
  </si>
  <si>
    <t>688208794</t>
  </si>
  <si>
    <t xml:space="preserve">Poznámka k položce:_x000D_
stavební část - výkres D 101 a D 102_x000D_
</t>
  </si>
  <si>
    <t>129001101</t>
  </si>
  <si>
    <t>Příplatek za ztížení odkopávky nebo prokopávky v blízkosti inženýrských sítí</t>
  </si>
  <si>
    <t>952524568</t>
  </si>
  <si>
    <t>129911121</t>
  </si>
  <si>
    <t>Bourání zdiva z betonu prostého neprokládaného v odkopávkách nebo prokopávkách ručně</t>
  </si>
  <si>
    <t>1201406124</t>
  </si>
  <si>
    <t>Poznámka k položce:_x000D_
 - předpoklad výskytu původních základů</t>
  </si>
  <si>
    <t>122151103</t>
  </si>
  <si>
    <t>Odkopávky a prokopávky nezapažené v hornině třídy těžitelnosti I skupiny 1 a 2 objem do 100 m3 strojně</t>
  </si>
  <si>
    <t>-1879963693</t>
  </si>
  <si>
    <t>Poznámka k položce:_x000D_
stavební část - výkres D 101 a D 102</t>
  </si>
  <si>
    <t xml:space="preserve">plocha přístavba s rezervou </t>
  </si>
  <si>
    <t>400,55*0,3</t>
  </si>
  <si>
    <t>129911121.1</t>
  </si>
  <si>
    <t>Bourání zdiva z betonu prostého neprokládaného v odkopávkách nebo prokopávkách ručně - v místě přístavby garáží</t>
  </si>
  <si>
    <t>-1015540869</t>
  </si>
  <si>
    <t>132212131</t>
  </si>
  <si>
    <t>Hloubení nezapažených rýh šířky do 800 mm v soudržných horninách třídy těžitelnosti I skupiny 3 ručně</t>
  </si>
  <si>
    <t>-214022822</t>
  </si>
  <si>
    <t>131251103</t>
  </si>
  <si>
    <t>Hloubení jam nezapažených v hornině třídy těžitelnosti I skupiny 3 objem do 100 m3 strojně</t>
  </si>
  <si>
    <t>-806625666</t>
  </si>
  <si>
    <t>132251253</t>
  </si>
  <si>
    <t>Hloubení rýh nezapažených š do 2000 mm v hornině třídy těžitelnosti I skupiny 3 objem do 100 m3 strojně</t>
  </si>
  <si>
    <t>-963311565</t>
  </si>
  <si>
    <t>213*1</t>
  </si>
  <si>
    <t>151101101</t>
  </si>
  <si>
    <t>Zřízení příložného pažení a rozepření stěn rýh hl do 2 m</t>
  </si>
  <si>
    <t>-216879027</t>
  </si>
  <si>
    <t>160*1</t>
  </si>
  <si>
    <t>151101111</t>
  </si>
  <si>
    <t>Odstranění příložného pažení a rozepření stěn rýh hl do 2 m</t>
  </si>
  <si>
    <t>1992904035</t>
  </si>
  <si>
    <t>161151103</t>
  </si>
  <si>
    <t>Svislé přemístění výkopku z horniny třídy těžitelnosti I skupiny 1 až 3 hl výkopu přes 4 do 8 m</t>
  </si>
  <si>
    <t>-2034972670</t>
  </si>
  <si>
    <t>213+87+111</t>
  </si>
  <si>
    <t>161151603</t>
  </si>
  <si>
    <t>Vytažení výkopku těženého z prostoru pod základy z hl přes 3 do 6 m v hornině třídy těžitelnosti I skupiny 1 až 3</t>
  </si>
  <si>
    <t>1966679292</t>
  </si>
  <si>
    <t>162251102</t>
  </si>
  <si>
    <t>Vodorovné přemístění přes 20 do 50 m výkopku/sypaniny z horniny třídy těžitelnosti I skupiny 1 až 3</t>
  </si>
  <si>
    <t>-1207550060</t>
  </si>
  <si>
    <t>162751117</t>
  </si>
  <si>
    <t>Vodorovné přemístění přes 9 000 do 10000 m výkopku/sypaniny z horniny třídy těžitelnosti I skupiny 1 až 3</t>
  </si>
  <si>
    <t>-915308908</t>
  </si>
  <si>
    <t>162751119</t>
  </si>
  <si>
    <t>Příplatek k vodorovnému přemístění výkopku/sypaniny z horniny třídy těžitelnosti I skupiny 1 až 3 ZKD 1000 m přes 10000 m</t>
  </si>
  <si>
    <t>-1736609787</t>
  </si>
  <si>
    <t>411*5 "Přepočtené koeficientem množství"</t>
  </si>
  <si>
    <t>167151101</t>
  </si>
  <si>
    <t>Nakládání výkopku z hornin třídy těžitelnosti I skupiny 1 až 3 do 100 m3</t>
  </si>
  <si>
    <t>1408785829</t>
  </si>
  <si>
    <t>171151103</t>
  </si>
  <si>
    <t>Uložení sypaniny z hornin soudržných do násypů zhutněných strojně</t>
  </si>
  <si>
    <t>1579882612</t>
  </si>
  <si>
    <t>174111101</t>
  </si>
  <si>
    <t>Zásyp jam, šachet rýh nebo kolem objektů sypaninou se zhutněním ručně</t>
  </si>
  <si>
    <t>1976649039</t>
  </si>
  <si>
    <t>174111102</t>
  </si>
  <si>
    <t>Zásyp v uzavřených prostorech sypaninou se zhutněním ručně</t>
  </si>
  <si>
    <t>117074105</t>
  </si>
  <si>
    <t>M</t>
  </si>
  <si>
    <t>58721003</t>
  </si>
  <si>
    <t>struska UHK frakce 16/32</t>
  </si>
  <si>
    <t>-1360170037</t>
  </si>
  <si>
    <t>162251101</t>
  </si>
  <si>
    <t>Vodorovné přemístění do 20 m výkopku/sypaniny z horniny třídy těžitelnosti I skupiny 1 až 3</t>
  </si>
  <si>
    <t>1530971215</t>
  </si>
  <si>
    <t>1017663470</t>
  </si>
  <si>
    <t>-220825492</t>
  </si>
  <si>
    <t>52*5 "Přepočtené koeficientem množství"</t>
  </si>
  <si>
    <t>181411131</t>
  </si>
  <si>
    <t>Založení parkového trávníku výsevem pl do 1000 m2 v rovině a ve svahu do 1:5</t>
  </si>
  <si>
    <t>-389374117</t>
  </si>
  <si>
    <t>Poznámka k položce:_x000D_
oddíl C, výkres č. C.3, + SO 02 - komunikace D 101+102</t>
  </si>
  <si>
    <t>181411132</t>
  </si>
  <si>
    <t>Založení parkového trávníku výsevem pl do 1000 m2 ve svahu přes 1:5 do 1:2</t>
  </si>
  <si>
    <t>-1925631217</t>
  </si>
  <si>
    <t>"elektronizky vyměřeno"  48+166+115</t>
  </si>
  <si>
    <t>181111111</t>
  </si>
  <si>
    <t>Plošná úprava terénu do 500 m2 zemina skupiny 1 až 4 nerovnosti přes 50 do 100 mm v rovinně a svahu do 1:5</t>
  </si>
  <si>
    <t>-2021548390</t>
  </si>
  <si>
    <t xml:space="preserve">Poznámka k položce:_x000D_
oddíl C, výkres č. C.3, + SO 02 - komunikace D 101+102_x000D_
</t>
  </si>
  <si>
    <t>181111112</t>
  </si>
  <si>
    <t>Plošná úprava terénu do 500 m2 zemina skupiny 1 až 4 nerovnosti přes 50 do 100 mm ve svahu přes 1:5 do 1:2</t>
  </si>
  <si>
    <t>649614983</t>
  </si>
  <si>
    <t>00572410</t>
  </si>
  <si>
    <t>osivo směs travní parková</t>
  </si>
  <si>
    <t>-2028237544</t>
  </si>
  <si>
    <t>1105*0,04 "Přepočtené koeficientem množství"</t>
  </si>
  <si>
    <t>44,2*0,04 'Přepočtené koeficientem množství</t>
  </si>
  <si>
    <t>Zakládání</t>
  </si>
  <si>
    <t>272311611</t>
  </si>
  <si>
    <t xml:space="preserve">Základové klenby prokládané kamenem z betonu tř. C 16/20 </t>
  </si>
  <si>
    <t>938583112</t>
  </si>
  <si>
    <t>Poznámka k položce:_x000D_
podkladní beton přístavba a rozšíření základů_x000D_
stavební část - výkres D 101, D 102</t>
  </si>
  <si>
    <t>"elektronicky zaměřeno"  148*0,1*1,2</t>
  </si>
  <si>
    <t>272321511</t>
  </si>
  <si>
    <t>Základové klenby ze ŽB bez zvýšených nároků na prostředí tř. C 25/30</t>
  </si>
  <si>
    <t>-984110508</t>
  </si>
  <si>
    <t>Poznámka k položce:_x000D_
stavební část - výkres D 101, D 102</t>
  </si>
  <si>
    <t>"elektronicky zaměřeno" 105*0,5+82*0,5</t>
  </si>
  <si>
    <t>279113156</t>
  </si>
  <si>
    <t>Základová zeď tl přes 400 do 500 mm z tvárnic ztraceného bednění včetně výplně z betonu tř. C 25/30</t>
  </si>
  <si>
    <t>1600224335</t>
  </si>
  <si>
    <t>Poznámka k položce:_x000D_
výměra vč. opšrné zdi, provázání výztuží se základy - stavební část - D 102 + TZ</t>
  </si>
  <si>
    <t>"zaměřeno eleltronicky"  (10,95+1,4+11,25+12,05+12,3+19,58+10,6)*0,75+16,05*0,8</t>
  </si>
  <si>
    <t>279311116</t>
  </si>
  <si>
    <t xml:space="preserve">Postupné podbetonování základového zdiva prostým betonem tř. C 25/30 </t>
  </si>
  <si>
    <t>-321085407</t>
  </si>
  <si>
    <t>Poznámka k položce:_x000D_
- rozšíření stávajících základů - náhradní položka_x000D_
stavební část - výkres D 101 a D 102</t>
  </si>
  <si>
    <t>"zaměřeno eleltronicky"  82*0,5</t>
  </si>
  <si>
    <t>279352221</t>
  </si>
  <si>
    <t>Zřízení kruhového oboustranného bednění základových zdí, kleneb</t>
  </si>
  <si>
    <t>913950552</t>
  </si>
  <si>
    <t>Poznámka k položce:_x000D_
stavební část - výkres D 101 a D 102 + TZ</t>
  </si>
  <si>
    <t>"zaměřeno elektonicky"  (66,5+10,8+15,7*2+1,2*4)*0,5</t>
  </si>
  <si>
    <t>279352222</t>
  </si>
  <si>
    <t>Odstranění kruhového oboustranného bednění základových zdí r přes 1 do 2,5 m</t>
  </si>
  <si>
    <t>-825318090</t>
  </si>
  <si>
    <t>279361321</t>
  </si>
  <si>
    <t>Výztuž základových zdí nosných betonářskou ocelí 11 375</t>
  </si>
  <si>
    <t>-1356316231</t>
  </si>
  <si>
    <t>Poznámka k položce:_x000D_
základové pásy a patky - výkresy výztuže - dodavatelská dokumentace</t>
  </si>
  <si>
    <t>"zaměřeno elektonicky"  (66,5+10,8+15,7*2+1,2*4)*0,5*0,05 + (10,95+1,4+11,25+12,05+12,3+19,58+10,6)*0,75*0,04</t>
  </si>
  <si>
    <t>Svislé a kompletní konstrukce</t>
  </si>
  <si>
    <t>310237261</t>
  </si>
  <si>
    <t>Zazdívka otvorů pl přes 0,09 do 0,25 m2 ve zdivu nadzákladovém cihlami pálenými tl přes 450 do 600 mm</t>
  </si>
  <si>
    <t>291263487</t>
  </si>
  <si>
    <t>Poznámka k položce:_x000D_
stavební část - výkres D 104 a D 106</t>
  </si>
  <si>
    <t>310239411</t>
  </si>
  <si>
    <t>Zazdívka otvorů pl přes 1 do 4 m2 ve zdivu nadzákladovém cihlami pálenými na MC</t>
  </si>
  <si>
    <t>-45132706</t>
  </si>
  <si>
    <t>(2,09+1,89+2,73+1,68+2,73+4,48+1,785+1,772)*0,3</t>
  </si>
  <si>
    <t>311235161</t>
  </si>
  <si>
    <t xml:space="preserve">Zdivo jednovrstvé z cihel broušených přes P10 do P15 na tenkovrstvou maltu tl 300 mm </t>
  </si>
  <si>
    <t>2027890642</t>
  </si>
  <si>
    <t>Poznámka k položce:_x000D_
nové zdivo ve stávající vnitřní dispozici 1NP_x000D_
stavební část - výkres D 104 D106 D 108 D 110</t>
  </si>
  <si>
    <t>nové zdivo ve stávající vnitřní dispozici 1NP</t>
  </si>
  <si>
    <t>25*3-10</t>
  </si>
  <si>
    <t>nové zdivo 2NP nad stávajícím objektem</t>
  </si>
  <si>
    <t>(42*2,98)-22</t>
  </si>
  <si>
    <t>zděné zábradlí terasy 2NP</t>
  </si>
  <si>
    <t>34,8*1,5</t>
  </si>
  <si>
    <t>zděná atika</t>
  </si>
  <si>
    <t>137*0,5</t>
  </si>
  <si>
    <t>šachtice</t>
  </si>
  <si>
    <t>11,4*9</t>
  </si>
  <si>
    <t>311235191</t>
  </si>
  <si>
    <t>Zdivo jednovrstvé z cihel broušených přes P10 do P15 na tenkovrstvou maltu tl 380 mm</t>
  </si>
  <si>
    <t>1473168159</t>
  </si>
  <si>
    <t>Poznámka k položce:_x000D_
vnitřní zdivo - přístavba - dilatace a vnitřní dispozice přístavby 1NP_x000D_
stavební část D 104 D 106 D 110</t>
  </si>
  <si>
    <t>vnitřní zdivo - přístavba - dilatace a vnitřní dispozice přístavby 1NP</t>
  </si>
  <si>
    <t>(10,4*4,25)-6</t>
  </si>
  <si>
    <t>2NP  -stávající objekt</t>
  </si>
  <si>
    <t>69*2,9-35</t>
  </si>
  <si>
    <t>59,8*4,3-(12,8*1,5+10,4*4,2+2,1*2+0,9*1,3)</t>
  </si>
  <si>
    <t>54,9*3,5-(22,8*2,15+2,4*2,1)-0,33</t>
  </si>
  <si>
    <t>314231127</t>
  </si>
  <si>
    <t>Zdivo komínů a ventilací z cihel dl 290 mm pevnosti P20 až P 20 na SMS 10 Mpa</t>
  </si>
  <si>
    <t>1239419670</t>
  </si>
  <si>
    <t>Poznámka k položce:_x000D_
stavební část D 106 D 108 D 110</t>
  </si>
  <si>
    <t>0,55*0,55*6,5</t>
  </si>
  <si>
    <t>314272405.SID</t>
  </si>
  <si>
    <t>Komínové těleso jednoprůduchové s větrací šachtou SCHIEDEL ABSOLUT 160 mm v 3 m</t>
  </si>
  <si>
    <t>soubor</t>
  </si>
  <si>
    <t>-62781071</t>
  </si>
  <si>
    <t>314272415.SID</t>
  </si>
  <si>
    <t>Příplatek k jednoprůduchovému komínovému tělesu s větrací šachtou SCHIEDEL ABSOLUT 160 mm ZKD 1 m výšky</t>
  </si>
  <si>
    <t>-1228689085</t>
  </si>
  <si>
    <t>317142442.PFX</t>
  </si>
  <si>
    <t>Překlad nenosný pórobetonový PORFIX 250x150 dl přes 1000 do 1200 mm</t>
  </si>
  <si>
    <t>-1314065858</t>
  </si>
  <si>
    <t>Poznámka k položce:_x000D_
stavební část D 104 D 106 D 110</t>
  </si>
  <si>
    <t>317168053.WNR</t>
  </si>
  <si>
    <t>Překlad vysoký Porotherm KP 7 dl 1500 mm</t>
  </si>
  <si>
    <t>1594657123</t>
  </si>
  <si>
    <t>317168055.WNR</t>
  </si>
  <si>
    <t>Překlad vysoký Porotherm KP 7 dl 2000 mm</t>
  </si>
  <si>
    <t>1120689396</t>
  </si>
  <si>
    <t>317168057.WNR</t>
  </si>
  <si>
    <t>Překlad vysoký Porotherm KP 7 dl 2500 mm</t>
  </si>
  <si>
    <t>1085023437</t>
  </si>
  <si>
    <t>317168058.WNR</t>
  </si>
  <si>
    <t>Překlad vysoký Porotherm KP 7 dl 2750 mm</t>
  </si>
  <si>
    <t>528596507</t>
  </si>
  <si>
    <t>317168061.WNR</t>
  </si>
  <si>
    <t>Překlad vysoký Porotherm KP 7 dl 3500 mm</t>
  </si>
  <si>
    <t>1374991415</t>
  </si>
  <si>
    <t>317234410</t>
  </si>
  <si>
    <t>Vyzdívka mezi nosníky z cihel pálených na MC</t>
  </si>
  <si>
    <t>1536857879</t>
  </si>
  <si>
    <t>317941123</t>
  </si>
  <si>
    <t>Osazování ocelových válcovaných nosníků na zdivu I, IE, U, UE nebo L přes č. 14 do č. 22 nebo výšky do 220 mm</t>
  </si>
  <si>
    <t>2101256311</t>
  </si>
  <si>
    <t>13010748</t>
  </si>
  <si>
    <t>ocel profilová jakost S235JR (11 375) průřez IPE 160</t>
  </si>
  <si>
    <t>-7922616</t>
  </si>
  <si>
    <t>1,536*1,05</t>
  </si>
  <si>
    <t>13010750</t>
  </si>
  <si>
    <t>ocel profilová jakost S235JR (11 375) průřez IPE 180</t>
  </si>
  <si>
    <t>-854931925</t>
  </si>
  <si>
    <t>3,252*1,05</t>
  </si>
  <si>
    <t>317944323</t>
  </si>
  <si>
    <t>Válcované nosníky č.14 až 22 dodatečně osazované do připravených otvorů</t>
  </si>
  <si>
    <t>1796294474</t>
  </si>
  <si>
    <t>330321611</t>
  </si>
  <si>
    <t>Sloupy nebo pilíře z betonu pohledového tř. C 30/37 bez výztuže</t>
  </si>
  <si>
    <t>1892722835</t>
  </si>
  <si>
    <t>Poznámka k položce:_x000D_
2NP stavební část D106 D107</t>
  </si>
  <si>
    <t>7*0,3*0,3*3,2</t>
  </si>
  <si>
    <t>-488979754</t>
  </si>
  <si>
    <t>Poznámka k položce:_x000D_
1NP stavební část D104 D110</t>
  </si>
  <si>
    <t>13*0,4*0,4*4,8</t>
  </si>
  <si>
    <t>331351321</t>
  </si>
  <si>
    <t>Zřízení bednění čtyřúhelníkových sloupů v přes 4 do 6 m průřezu přes 0,08 do 0,16 m2</t>
  </si>
  <si>
    <t>-1836579381</t>
  </si>
  <si>
    <t>Poznámka k položce:_x000D_
stavební část D104 a D110</t>
  </si>
  <si>
    <t>7*0,3*4*3,2+13*0,4*4*4,8</t>
  </si>
  <si>
    <t>331351322</t>
  </si>
  <si>
    <t>Odstranění bednění čtyřúhelníkových sloupů v přes 4 do 6 m průřezu přes 0,08 do 0,16 m2</t>
  </si>
  <si>
    <t>-1658787265</t>
  </si>
  <si>
    <t>331361321</t>
  </si>
  <si>
    <t>Výztuž sloupů hranatých betonářskou ocelí 11 375</t>
  </si>
  <si>
    <t>674085829</t>
  </si>
  <si>
    <t>Poznámka k položce:_x000D_
stavební část D104 a D106, D110 + stavebně konstrukční řešení</t>
  </si>
  <si>
    <t>(7*3,2)*0,07+(13*4,8)*0,07</t>
  </si>
  <si>
    <t>340235211</t>
  </si>
  <si>
    <t>Zazdívka otvorů v příčkách nebo stěnách pl do 0,0225 m2 cihlami plnými tl do 100 mm</t>
  </si>
  <si>
    <t>1348475178</t>
  </si>
  <si>
    <t>Poznámka k položce:_x000D_
stavební část - výkres D 104 a D 106 - ZTI D304, 305, 307, 308, topení D 202, 203, 205</t>
  </si>
  <si>
    <t>340237211</t>
  </si>
  <si>
    <t>Zazdívka otvorů v příčkách nebo stěnách pl přes 0,09 do 0,25 m2 cihlami plnými tl do 100 mm</t>
  </si>
  <si>
    <t>497678920</t>
  </si>
  <si>
    <t>342244241</t>
  </si>
  <si>
    <t>Příčka z cihel broušených na zdicí PUR pěnu tloušťky 115 mm</t>
  </si>
  <si>
    <t>831068063</t>
  </si>
  <si>
    <t>Poznámka k položce:_x000D_
2NP stavební část D 106 D 110</t>
  </si>
  <si>
    <t>elektronicky změřeno</t>
  </si>
  <si>
    <t>33,68+145,8-15,4</t>
  </si>
  <si>
    <t>-777138285</t>
  </si>
  <si>
    <t>Poznámka k položce:_x000D_
1NP stavební část D 104 D 110</t>
  </si>
  <si>
    <t>4,32*3,08-0,7*2+4,13*20,5-0,7*2*3</t>
  </si>
  <si>
    <t>346234311</t>
  </si>
  <si>
    <t>Zazdívka rýh pro ventilační průduchy 150x300 mm z cihel s omítkou</t>
  </si>
  <si>
    <t>-1563634002</t>
  </si>
  <si>
    <t>Poznámka k položce:_x000D_
topení D 202, 203, 205</t>
  </si>
  <si>
    <t>72</t>
  </si>
  <si>
    <t>346244351</t>
  </si>
  <si>
    <t>Obezdívka koupelnových van ploch rovných tl 65 mm z cihel plných pálených dl 290 mm na M 5</t>
  </si>
  <si>
    <t>1734593681</t>
  </si>
  <si>
    <t>Poznámka k položce:_x000D_
stavební část D 104 D 106 ZTI D 304 D 305</t>
  </si>
  <si>
    <t>73</t>
  </si>
  <si>
    <t>346244371</t>
  </si>
  <si>
    <t>Zazdívka o tl 140 mm rýh, nik nebo kapes z cihel pálených</t>
  </si>
  <si>
    <t>-1142614331</t>
  </si>
  <si>
    <t>74</t>
  </si>
  <si>
    <t>346244381</t>
  </si>
  <si>
    <t>Plentování jednostranné v do 200 mm válcovaných nosníků cihlami</t>
  </si>
  <si>
    <t>-1169173059</t>
  </si>
  <si>
    <t>75</t>
  </si>
  <si>
    <t>346481111</t>
  </si>
  <si>
    <t>Zaplentování rýh, potrubí, výklenků nebo nik ve stěnách rabicovým pletivem</t>
  </si>
  <si>
    <t>-2119121596</t>
  </si>
  <si>
    <t>Poznámka k položce:_x000D_
stavební část D 103 D 104 D 105 D 106</t>
  </si>
  <si>
    <t>76</t>
  </si>
  <si>
    <t>346481112</t>
  </si>
  <si>
    <t>Zaplentování rýh, potrubí, výklenků nebo nik ve stěnách keramickým pletivem</t>
  </si>
  <si>
    <t>-1726586578</t>
  </si>
  <si>
    <t>Poznámka k položce:_x000D_
spojení stávajícího a nového zdiva_x000D_
stavební část D 104 D 106 D 110</t>
  </si>
  <si>
    <t>77</t>
  </si>
  <si>
    <t>346991122</t>
  </si>
  <si>
    <t>Izolace dvojitých příček proti šíření zvuku polystyrénovými deskami tl 20 mm</t>
  </si>
  <si>
    <t>1195877967</t>
  </si>
  <si>
    <t>Poznámka k položce:_x000D_
vyplnění dilatace_x000D_
stavební část D 104 D 106 D 110</t>
  </si>
  <si>
    <t>78</t>
  </si>
  <si>
    <t>386381111</t>
  </si>
  <si>
    <t>Jímka 600x600x600 mm ze ŽB</t>
  </si>
  <si>
    <t>-131145417</t>
  </si>
  <si>
    <t>Poznámka k položce:_x000D_
stavební část D 104 a ZTI</t>
  </si>
  <si>
    <t>79</t>
  </si>
  <si>
    <t>388381112</t>
  </si>
  <si>
    <t>Kanály pro IS průřezu přes 150x150 do 300x300 mm betonové volné</t>
  </si>
  <si>
    <t>786272687</t>
  </si>
  <si>
    <t xml:space="preserve">Poznámka k položce:_x000D_
stavební část D 104 a ZTI_x000D_
</t>
  </si>
  <si>
    <t>8,1*3</t>
  </si>
  <si>
    <t>Vodorovné konstrukce</t>
  </si>
  <si>
    <t>80</t>
  </si>
  <si>
    <t>411168302</t>
  </si>
  <si>
    <t>Strop keramický tl 25 cm z vložek MIAKO a keramobetonových nosníků dl přes 2 do 3 m OVN 50 cm</t>
  </si>
  <si>
    <t>-1033280768</t>
  </si>
  <si>
    <t xml:space="preserve">Poznámka k položce:_x000D_
stavební část D 116 D 117 </t>
  </si>
  <si>
    <t>81</t>
  </si>
  <si>
    <t>411168304</t>
  </si>
  <si>
    <t>Strop keramický tl 25 cm z vložek MIAKO a keramobetonových nosníků dl přes 4 do 5 m OVN 50 cm</t>
  </si>
  <si>
    <t>1749776328</t>
  </si>
  <si>
    <t>Poznámka k položce:_x000D_
stavební část D 116 D 117</t>
  </si>
  <si>
    <t>"1.Np" 149,5-8,5</t>
  </si>
  <si>
    <t>"2.NP"  275,6</t>
  </si>
  <si>
    <t>82</t>
  </si>
  <si>
    <t>411321515</t>
  </si>
  <si>
    <t>Stropy deskové ze ŽB tř. C 20/25</t>
  </si>
  <si>
    <t>864248122</t>
  </si>
  <si>
    <t>0,06*(34,55+416,6)</t>
  </si>
  <si>
    <t>83</t>
  </si>
  <si>
    <t>411322424</t>
  </si>
  <si>
    <t>Stropy trámové nebo kazetové ze ŽB tř. C 25/30</t>
  </si>
  <si>
    <t>1163671558</t>
  </si>
  <si>
    <t>Poznámka k položce:_x000D_
přístavba - garáž -_x000D_
stavební část D 116 + konstrukční řešení</t>
  </si>
  <si>
    <t>238*0,2+98*0,4*0,4</t>
  </si>
  <si>
    <t>84</t>
  </si>
  <si>
    <t>411352011</t>
  </si>
  <si>
    <t>Zřízení bednění pravoúhlých trámů tl přes 5 do 25 cm bez podpěrné kce</t>
  </si>
  <si>
    <t>1703034997</t>
  </si>
  <si>
    <t xml:space="preserve">Poznámka k položce:_x000D_
stavební část D 116 </t>
  </si>
  <si>
    <t>238+98*0,4*2</t>
  </si>
  <si>
    <t>85</t>
  </si>
  <si>
    <t>411352012</t>
  </si>
  <si>
    <t>Odstranění bednění pravoúhlých trámů tl přes 5 do 25 cm bez podpěrné kce</t>
  </si>
  <si>
    <t>-1237516053</t>
  </si>
  <si>
    <t>86</t>
  </si>
  <si>
    <t>411354313</t>
  </si>
  <si>
    <t>Zřízení podpěrné konstrukce stropů výšky do 4 m tl přes 15 do 25 cm</t>
  </si>
  <si>
    <t>-1939701723</t>
  </si>
  <si>
    <t>Poznámka k položce:_x000D_
keramické stropy + ŽB stropy_x000D_
stavební část D116, D117</t>
  </si>
  <si>
    <t>87</t>
  </si>
  <si>
    <t>411354314</t>
  </si>
  <si>
    <t>Odstranění podpěrné konstrukce stropů výšky do 4 m tl přes 15 do 25 cm</t>
  </si>
  <si>
    <t>-1436363266</t>
  </si>
  <si>
    <t>88</t>
  </si>
  <si>
    <t>411361321</t>
  </si>
  <si>
    <t>Výztuž stropů betonářskou ocelí 11 375</t>
  </si>
  <si>
    <t>736926701</t>
  </si>
  <si>
    <t>Poznámka k položce:_x000D_
upřesnění v dodavatelské dokumentaci_x000D_
stavební část D116 + stavebně konstrukční část</t>
  </si>
  <si>
    <t>64*0,07*1,1</t>
  </si>
  <si>
    <t>89</t>
  </si>
  <si>
    <t>411362021</t>
  </si>
  <si>
    <t>Výztuž stropů svařovanými sítěmi Kari</t>
  </si>
  <si>
    <t>-744773208</t>
  </si>
  <si>
    <t>0,0048*(34,55+416,6)*1,1</t>
  </si>
  <si>
    <t>90</t>
  </si>
  <si>
    <t>413231211</t>
  </si>
  <si>
    <t>Zazdívka zhlaví stropních trámů průřezu do 0,02 m2</t>
  </si>
  <si>
    <t>-146668315</t>
  </si>
  <si>
    <t>91</t>
  </si>
  <si>
    <t>417238221</t>
  </si>
  <si>
    <t>Obezdívka věnce oboustranná věncovkou keramickou v do 150 mm včetně polystyrenu tl 100 mm</t>
  </si>
  <si>
    <t>120049733</t>
  </si>
  <si>
    <t>"1.NP"  48,5</t>
  </si>
  <si>
    <t>"2.NP"  48,45+45,8+54,96*2</t>
  </si>
  <si>
    <t>92</t>
  </si>
  <si>
    <t>417321515</t>
  </si>
  <si>
    <t>Ztužující pásy a věnce ze ŽB tř. C 25/30</t>
  </si>
  <si>
    <t>196302555</t>
  </si>
  <si>
    <t>Poznámka k položce:_x000D_
stavební část D116, D 117 + stavebně konstrukční řešení</t>
  </si>
  <si>
    <t>71*0,4*0,19+153*0,4*0,19</t>
  </si>
  <si>
    <t>93</t>
  </si>
  <si>
    <t>417361321</t>
  </si>
  <si>
    <t>Výztuž ztužujících pásů a věnců betonářskou ocelí 11 375</t>
  </si>
  <si>
    <t>1877114063</t>
  </si>
  <si>
    <t>(71+153)*0,01</t>
  </si>
  <si>
    <t>94</t>
  </si>
  <si>
    <t>430321515</t>
  </si>
  <si>
    <t>Schodišťová konstrukce a rampa ze ŽB tř. C 20/25</t>
  </si>
  <si>
    <t>424783983</t>
  </si>
  <si>
    <t>Poznámka k položce:_x000D_
stavební část D104, D 106 + stavebně konstrukční část</t>
  </si>
  <si>
    <t>(10+4,5)*0,2*1,2</t>
  </si>
  <si>
    <t>95</t>
  </si>
  <si>
    <t>430362021</t>
  </si>
  <si>
    <t>Výztuž schodišťové konstrukce a rampy svařovanými sítěmi Kari</t>
  </si>
  <si>
    <t>36514740</t>
  </si>
  <si>
    <t>Poznámka k položce:_x000D_
dodavatelská dokumentace_x000D_
stavební část D104, D 106, D 110 + stavebně konstrukční část</t>
  </si>
  <si>
    <t>14,5*2*1,2*0,018</t>
  </si>
  <si>
    <t>96</t>
  </si>
  <si>
    <t>431351125</t>
  </si>
  <si>
    <t>Zřízení bednění podest schodišť a ramp křivočarých v do 4 m</t>
  </si>
  <si>
    <t>733973338</t>
  </si>
  <si>
    <t>Poznámka k položce:_x000D_
stavební část D104, D 106, D 110 + stavebně konstrukční část</t>
  </si>
  <si>
    <t>97</t>
  </si>
  <si>
    <t>431351126</t>
  </si>
  <si>
    <t>Odstranění bednění podest schodišť a ramp křivočarých v do 4 m</t>
  </si>
  <si>
    <t>577010006</t>
  </si>
  <si>
    <t>98</t>
  </si>
  <si>
    <t>431351128</t>
  </si>
  <si>
    <t>Příplatek ke zřízení bednění podest schodišť za podpěrnou konstrukci přes 4 do 6 m</t>
  </si>
  <si>
    <t>-622416328</t>
  </si>
  <si>
    <t>99</t>
  </si>
  <si>
    <t>431351129</t>
  </si>
  <si>
    <t>Příplatek k odstranění bednění podest schodišť za podpěrnou konstrukci přes 4 do 6 m</t>
  </si>
  <si>
    <t>586333151</t>
  </si>
  <si>
    <t>100</t>
  </si>
  <si>
    <t>434351145</t>
  </si>
  <si>
    <t>Zřízení bednění stupňů křivočarých schodišť</t>
  </si>
  <si>
    <t>921681695</t>
  </si>
  <si>
    <t>101</t>
  </si>
  <si>
    <t>434351146</t>
  </si>
  <si>
    <t>Odstranění bednění stupňů křivočarých schodišť</t>
  </si>
  <si>
    <t>-449538483</t>
  </si>
  <si>
    <t>Úpravy povrchů, podlahy a osazování výplní</t>
  </si>
  <si>
    <t>Úprava povrchů vnitřních</t>
  </si>
  <si>
    <t>102</t>
  </si>
  <si>
    <t>611111001</t>
  </si>
  <si>
    <t>Ubroušení výstupků betonu vnitřních neomítaných stropů po odbednění</t>
  </si>
  <si>
    <t>-1546890669</t>
  </si>
  <si>
    <t xml:space="preserve">Poznámka k položce:_x000D_
strop přístavba garáží_x000D_
stavební část D 104 </t>
  </si>
  <si>
    <t>103</t>
  </si>
  <si>
    <t>611121100</t>
  </si>
  <si>
    <t>Zatření spár vápennou maltou vnitřních stropů z cihel</t>
  </si>
  <si>
    <t>-473531578</t>
  </si>
  <si>
    <t xml:space="preserve">Poznámka k položce:_x000D_
původní stropy - přístavba garáž a stávající strop oprava_x000D_
stavební část D 104 </t>
  </si>
  <si>
    <t>104</t>
  </si>
  <si>
    <t>611131101</t>
  </si>
  <si>
    <t>Cementový postřik vnitřních stropů nanášený celoplošně ručně</t>
  </si>
  <si>
    <t>-1934092551</t>
  </si>
  <si>
    <t>105</t>
  </si>
  <si>
    <t>611131121</t>
  </si>
  <si>
    <t>Penetrační nátěr vnitřních stropů nanášený ručně</t>
  </si>
  <si>
    <t>-814375364</t>
  </si>
  <si>
    <t xml:space="preserve">Poznámka k položce:_x000D_
přístavba garáž a stávající strop_x000D_
stavební část D 104 </t>
  </si>
  <si>
    <t>106</t>
  </si>
  <si>
    <t>611142001</t>
  </si>
  <si>
    <t>Potažení vnitřních stropů sklovláknitým pletivem vtlačeným do tenkovrstvé hmoty</t>
  </si>
  <si>
    <t>1145884431</t>
  </si>
  <si>
    <t xml:space="preserve">Poznámka k položce:_x000D_
oprava stropu a žb stropy + schodiště_x000D_
stavební část D 104 D 106 </t>
  </si>
  <si>
    <t>206,3+25+85</t>
  </si>
  <si>
    <t>107</t>
  </si>
  <si>
    <t>611321131</t>
  </si>
  <si>
    <t>Potažení vnitřních rovných stropů vápenocementovým štukem tloušťky do 3 mm</t>
  </si>
  <si>
    <t>-1868472100</t>
  </si>
  <si>
    <t xml:space="preserve">Poznámka k položce:_x000D_
žb schodiště + strop v garáži_x000D_
stavební část D 104 D 106 </t>
  </si>
  <si>
    <t>206,3+25</t>
  </si>
  <si>
    <t>108</t>
  </si>
  <si>
    <t>611321141</t>
  </si>
  <si>
    <t>Vápenocementová omítka štuková dvouvrstvá vnitřních stropů rovných nanášená ručně</t>
  </si>
  <si>
    <t>35865469</t>
  </si>
  <si>
    <t xml:space="preserve">Poznámka k položce:_x000D_
nové omítky přístavba a stávající objekt s novým keramickým stropem_x000D_
stavební část D 104 </t>
  </si>
  <si>
    <t>423+392-155</t>
  </si>
  <si>
    <t>109</t>
  </si>
  <si>
    <t>611325423</t>
  </si>
  <si>
    <t>Oprava vnitřní vápenocementové štukové omítky stropů v rozsahu plochy přes 30 do 50 %</t>
  </si>
  <si>
    <t>-959432895</t>
  </si>
  <si>
    <t xml:space="preserve">Poznámka k položce:_x000D_
zachované stávající stropyv 1NP_x000D_
stavební část D 103 a D 104_x000D_
</t>
  </si>
  <si>
    <t>110</t>
  </si>
  <si>
    <t>611325453</t>
  </si>
  <si>
    <t>Příplatek k cenám opravy vápenocementové omítky stropů za dalších 10 mm v rozsahu přes 30 do 50 %</t>
  </si>
  <si>
    <t>-1604822547</t>
  </si>
  <si>
    <t>111</t>
  </si>
  <si>
    <t>612142001</t>
  </si>
  <si>
    <t>Potažení vnitřních stěn sklovláknitým pletivem vtlačeným do tenkovrstvé hmoty</t>
  </si>
  <si>
    <t>-59329141</t>
  </si>
  <si>
    <t xml:space="preserve">Poznámka k položce:_x000D_
1NP stávající zdivo_x000D_
stavební část D 104 </t>
  </si>
  <si>
    <t>112</t>
  </si>
  <si>
    <t>-1755433927</t>
  </si>
  <si>
    <t>Poznámka k položce:_x000D_
šachtice - stávající zdivo šachtice_x000D_
stavební část D 104 D 106 D 108 D 110</t>
  </si>
  <si>
    <t>9,1*3,6</t>
  </si>
  <si>
    <t>113</t>
  </si>
  <si>
    <t>9072302</t>
  </si>
  <si>
    <t>Poznámka k položce:_x000D_
společenská místnost_x000D_
stavební část D 106 D 110</t>
  </si>
  <si>
    <t>"1. NP"  130*3,1</t>
  </si>
  <si>
    <t>114</t>
  </si>
  <si>
    <t>612321141</t>
  </si>
  <si>
    <t>Vápenocementová omítka štuková dvouvrstvá vnitřních stěn nanášená ručně</t>
  </si>
  <si>
    <t>-404873318</t>
  </si>
  <si>
    <t xml:space="preserve">Poznámka k položce:_x000D_
1NP_x000D_
stavební část D 104 </t>
  </si>
  <si>
    <t>(99*2,8-0,8*2*8)+(223*3,2-0,75*2*9)+(92*4,65-0,9*2*6-12*1,5-10,4*4,2)</t>
  </si>
  <si>
    <t>115</t>
  </si>
  <si>
    <t>-1104987232</t>
  </si>
  <si>
    <t>Poznámka k položce:_x000D_
2NP_x000D_
stavební část D 106 D 110</t>
  </si>
  <si>
    <t>116</t>
  </si>
  <si>
    <t>612331161</t>
  </si>
  <si>
    <t>Cementová omítka štuková dvouvrstvá do černa pálená vnitřních stěn nanášená ručně</t>
  </si>
  <si>
    <t>371418079</t>
  </si>
  <si>
    <t>Poznámka k položce:_x000D_
věž šachtice_x000D_
stavební část D 104 D 106 D 108 D 110</t>
  </si>
  <si>
    <t>117</t>
  </si>
  <si>
    <t>613331141</t>
  </si>
  <si>
    <t>Cementová omítka štuková dvouvrstvá vnitřních pilířů nebo sloupů nanášená ručně</t>
  </si>
  <si>
    <t>-1727617880</t>
  </si>
  <si>
    <t>Poznámka k položce:_x000D_
přístavba garáže a stávající objekt 2NP_x000D_
stavební část D 104 D 106 D 108 D 110</t>
  </si>
  <si>
    <t>118</t>
  </si>
  <si>
    <t>629991011</t>
  </si>
  <si>
    <t>Zakrytí výplní otvorů a svislých ploch fólií přilepenou lepící páskou</t>
  </si>
  <si>
    <t>837308531</t>
  </si>
  <si>
    <t>Poznámka k položce:_x000D_
stavební část D 103 D 104 D 105 D 106 D 112-115</t>
  </si>
  <si>
    <t>"vnitřní" 147,65</t>
  </si>
  <si>
    <t>Úprava povrchů vnějších</t>
  </si>
  <si>
    <t>119</t>
  </si>
  <si>
    <t>622211001</t>
  </si>
  <si>
    <t>Montáž kontaktního zateplení vnějších stěn lepením a mechanickým kotvením polystyrénových desek do betonu a zdiva tl do 40 mm</t>
  </si>
  <si>
    <t>1973987654</t>
  </si>
  <si>
    <t>Poznámka k položce:_x000D_
ostění + horní líc atiky_x000D_
stavební část D 104 D 106 D 108 D 109 D 110</t>
  </si>
  <si>
    <t>120</t>
  </si>
  <si>
    <t>622211011</t>
  </si>
  <si>
    <t>Montáž kontaktního zateplení vnějších stěn lepením a mechanickým kotvením polystyrénových desek do betonu a zdiva tl přes 40 do 80 mm</t>
  </si>
  <si>
    <t>-1083753300</t>
  </si>
  <si>
    <t>Poznámka k položce:_x000D_
stavební část D 104 D 106 D 108 D 109 D 110</t>
  </si>
  <si>
    <t>"stávající objekt" 59*0,7</t>
  </si>
  <si>
    <t>"přístavba" 55*1,2</t>
  </si>
  <si>
    <t>"atika" 174*0,5</t>
  </si>
  <si>
    <t>121</t>
  </si>
  <si>
    <t>28376016</t>
  </si>
  <si>
    <t>deska perimetrická fasádní soklová 150kPa λ=0,035 tl 80mm</t>
  </si>
  <si>
    <t>-250567811</t>
  </si>
  <si>
    <t>122</t>
  </si>
  <si>
    <t>622211031</t>
  </si>
  <si>
    <t>Montáž kontaktního zateplení vnějších stěn lepením a mechanickým kotvením polystyrénových desek do betonu a zdiva tl přes 120 do 160 mm</t>
  </si>
  <si>
    <t>2143231002</t>
  </si>
  <si>
    <t>"jz" 130,06+66+32+55</t>
  </si>
  <si>
    <t>"sz" 123+29</t>
  </si>
  <si>
    <t>"sv" 273+55</t>
  </si>
  <si>
    <t>"jv" 34+43+85</t>
  </si>
  <si>
    <t>123</t>
  </si>
  <si>
    <t>28376079</t>
  </si>
  <si>
    <t>deska EPS grafitová fasádní λ=0,030-0,031 tl 160mm</t>
  </si>
  <si>
    <t>1708594081</t>
  </si>
  <si>
    <t>925,06*1,05 'Přepočtené koeficientem množství</t>
  </si>
  <si>
    <t>124</t>
  </si>
  <si>
    <t>622325312</t>
  </si>
  <si>
    <t>Oprava vnější vápenocementové štukové omítky složitosti 2 v rozsahu přes 10 do 30 %</t>
  </si>
  <si>
    <t>1386504858</t>
  </si>
  <si>
    <t>Poznámka k položce:_x000D_
oprava stávajících vnějších omítek jako podklad pro zateplení_x000D_
stavební část D 103 D 105 D 109 D 111</t>
  </si>
  <si>
    <t>125</t>
  </si>
  <si>
    <t>622531012</t>
  </si>
  <si>
    <t>Tenkovrstvá silikonová zrnitá omítka zrnitost 1,5 mm vnějších stěn</t>
  </si>
  <si>
    <t>-1493280953</t>
  </si>
  <si>
    <t>126</t>
  </si>
  <si>
    <t>-1612166502</t>
  </si>
  <si>
    <t>"vnější" 140,8*1,05</t>
  </si>
  <si>
    <t>Podlahy a podlahové konstrukce</t>
  </si>
  <si>
    <t>127</t>
  </si>
  <si>
    <t>631311115</t>
  </si>
  <si>
    <t>Mazanina tl přes 50 do 80 mm z betonu prostého bez zvýšených nároků na prostředí tř. C 20/25</t>
  </si>
  <si>
    <t>1086247547</t>
  </si>
  <si>
    <t>Poznámka k položce:_x000D_
podkladní beton 1NP_x000D_
stavební část D 104 D 110</t>
  </si>
  <si>
    <t>(229,5+212)*0,06</t>
  </si>
  <si>
    <t>128</t>
  </si>
  <si>
    <t>631311116</t>
  </si>
  <si>
    <t>Mazanina tl přes 50 do 80 mm z betonu prostého bez zvýšených nároků na prostředí tř. C 25/30</t>
  </si>
  <si>
    <t>726406176</t>
  </si>
  <si>
    <t>Poznámka k položce:_x000D_
1NP_x000D_
stavební část D 104 D 110</t>
  </si>
  <si>
    <t>229,5*0,08+212*0,15</t>
  </si>
  <si>
    <t>129</t>
  </si>
  <si>
    <t>-119346289</t>
  </si>
  <si>
    <t>Poznámka k položce:_x000D_
2NP původní stropy_x000D_
stavební část D 106 D 110</t>
  </si>
  <si>
    <t>155*0,08</t>
  </si>
  <si>
    <t>130</t>
  </si>
  <si>
    <t>631319011</t>
  </si>
  <si>
    <t>Příplatek k mazanině tl přes 50 do 80 mm za přehlazení povrchu</t>
  </si>
  <si>
    <t>470154765</t>
  </si>
  <si>
    <t>131</t>
  </si>
  <si>
    <t>-382444335</t>
  </si>
  <si>
    <t>132</t>
  </si>
  <si>
    <t>631362021</t>
  </si>
  <si>
    <t>Výztuž mazanin svařovanými sítěmi Kari</t>
  </si>
  <si>
    <t>-228774938</t>
  </si>
  <si>
    <t>229*1,1*0,0032+212*2*1,1*0,0063</t>
  </si>
  <si>
    <t>133</t>
  </si>
  <si>
    <t>-1495022986</t>
  </si>
  <si>
    <t>155*0,0032*1,1</t>
  </si>
  <si>
    <t>134</t>
  </si>
  <si>
    <t>632441225</t>
  </si>
  <si>
    <t>Potěr anhydritový samonivelační litý C30 tl přes 45 do 50 mm</t>
  </si>
  <si>
    <t>785817085</t>
  </si>
  <si>
    <t>Poznámka k položce:_x000D_
víceúčelová místnost_x000D_
stavební část D 106 D 110</t>
  </si>
  <si>
    <t>135</t>
  </si>
  <si>
    <t>632453473</t>
  </si>
  <si>
    <t>Potěr průmyslový samonivelační ze suchých směsí krycí pro těžký provoz tl přes 8 do 10 mm</t>
  </si>
  <si>
    <t>2081133483</t>
  </si>
  <si>
    <t>Poznámka k položce:_x000D_
finální nášlapná podlahová vrstva v garáži 1NP_x000D_
stavební část D 104 D 110</t>
  </si>
  <si>
    <t>206,3+3,22+11,32+16,34+34,4+10+4,66+4,06</t>
  </si>
  <si>
    <t>136</t>
  </si>
  <si>
    <t>635111215</t>
  </si>
  <si>
    <t>Násyp pod podlahy ze štěrkopísku 0-32 se zhutněním</t>
  </si>
  <si>
    <t>-1742808545</t>
  </si>
  <si>
    <t>Poznámka k položce:_x000D_
1NP podlahy_x000D_
stavební část D 104 D 110</t>
  </si>
  <si>
    <t>137</t>
  </si>
  <si>
    <t>63511124R</t>
  </si>
  <si>
    <t>Násyp z kačírku 16-32</t>
  </si>
  <si>
    <t>1719257316</t>
  </si>
  <si>
    <t xml:space="preserve">Poznámka k položce:_x000D_
střecha_x000D_
</t>
  </si>
  <si>
    <t>138</t>
  </si>
  <si>
    <t>636311122</t>
  </si>
  <si>
    <t>Kladení dlažby z betonových dlaždic 50x50 cm na sucho na terče z umělé hmoty do výšky přes 25 do 70 mm</t>
  </si>
  <si>
    <t>-824105724</t>
  </si>
  <si>
    <t>139</t>
  </si>
  <si>
    <t>59246013</t>
  </si>
  <si>
    <t>dlažba plošná betonová terasová vymývaná 500x500x50mm</t>
  </si>
  <si>
    <t>-1989897499</t>
  </si>
  <si>
    <t xml:space="preserve">"Přepočtené koeficientem množství"  41,14*1,02 </t>
  </si>
  <si>
    <t>140</t>
  </si>
  <si>
    <t>56284603</t>
  </si>
  <si>
    <t>terč rektifikační pro dlažbu H 35-55mm</t>
  </si>
  <si>
    <t>1803226902</t>
  </si>
  <si>
    <t>"Přepočtené koeficientem množství"  41,14*5</t>
  </si>
  <si>
    <t>Osazování výplní otvorů</t>
  </si>
  <si>
    <t>141</t>
  </si>
  <si>
    <t>642942111</t>
  </si>
  <si>
    <t>Osazování zárubní nebo rámů dveřních kovových do 2,5 m2 na MC</t>
  </si>
  <si>
    <t>431770147</t>
  </si>
  <si>
    <t>142</t>
  </si>
  <si>
    <t>642942221</t>
  </si>
  <si>
    <t>Osazování zárubní nebo rámů dveřních kovových přes 2,5 do 4,5 m2 na MC</t>
  </si>
  <si>
    <t>303410579</t>
  </si>
  <si>
    <t>143</t>
  </si>
  <si>
    <t>642944121</t>
  </si>
  <si>
    <t>Osazování ocelových zárubní dodatečné pl do 2,5 m2</t>
  </si>
  <si>
    <t>2010205316</t>
  </si>
  <si>
    <t>Poznámka k položce:_x000D_
stavební část D 104  D 106 D118</t>
  </si>
  <si>
    <t>144</t>
  </si>
  <si>
    <t>642945111</t>
  </si>
  <si>
    <t>Osazování protipožárních nebo protiplynových zárubní dveří jednokřídlových do 2,5 m2</t>
  </si>
  <si>
    <t>-610684509</t>
  </si>
  <si>
    <t>145</t>
  </si>
  <si>
    <t>55331481</t>
  </si>
  <si>
    <t>zárubeň jednokřídlá ocelová pro zdění tl stěny 75-100mm rozměru 700/1970, 2100mm</t>
  </si>
  <si>
    <t>-1842205884</t>
  </si>
  <si>
    <t>146</t>
  </si>
  <si>
    <t>55331482</t>
  </si>
  <si>
    <t>zárubeň jednokřídlá ocelová pro zdění tl stěny 75-100mm rozměru 800/1970, 2100mm</t>
  </si>
  <si>
    <t>-229146754</t>
  </si>
  <si>
    <t>147</t>
  </si>
  <si>
    <t>55331483</t>
  </si>
  <si>
    <t>zárubeň jednokřídlá ocelová pro zdění tl stěny 75-100mm rozměru 900/1970, 2100mm</t>
  </si>
  <si>
    <t>1329790151</t>
  </si>
  <si>
    <t>148</t>
  </si>
  <si>
    <t>55331556</t>
  </si>
  <si>
    <t>zárubeň jednokřídlá ocelová pro zdění s protipožární úpravou tl stěny 75-100mm rozměru 700/1970, 2100mm</t>
  </si>
  <si>
    <t>878817745</t>
  </si>
  <si>
    <t>149</t>
  </si>
  <si>
    <t>55331557</t>
  </si>
  <si>
    <t>zárubeň jednokřídlá ocelová pro zdění s protipožární úpravou tl stěny 75-100mm rozměru 800/1970, 2100mm</t>
  </si>
  <si>
    <t>1621613783</t>
  </si>
  <si>
    <t>150</t>
  </si>
  <si>
    <t>55331558</t>
  </si>
  <si>
    <t>zárubeň jednokřídlá ocelová pro zdění s protipožární úpravou tl stěny 75-100mm rozměru 900/1970, 2100mm</t>
  </si>
  <si>
    <t>-351166255</t>
  </si>
  <si>
    <t>Trubní vedení</t>
  </si>
  <si>
    <t>151</t>
  </si>
  <si>
    <t>894215111</t>
  </si>
  <si>
    <t>Šachtice domovní kanalizační obestavěný prostor do 1,3 m3 se stěnami z betonu s poklopem</t>
  </si>
  <si>
    <t>185779913</t>
  </si>
  <si>
    <t>152</t>
  </si>
  <si>
    <t>941211111</t>
  </si>
  <si>
    <t>Montáž lešení řadového rámového lehkého zatížení do 200 kg/m2 š od 0,6 do 0,9 m v do 10 m</t>
  </si>
  <si>
    <t>528382642</t>
  </si>
  <si>
    <t>153</t>
  </si>
  <si>
    <t>941211211</t>
  </si>
  <si>
    <t>Příplatek k lešení řadovému rámovému lehkému do 200 kg/m2 š od 0,6 do 0,9 m v do 10 m za každý den použití</t>
  </si>
  <si>
    <t>1850852606</t>
  </si>
  <si>
    <t>"Přepočtené koeficientem množství"  1189*120</t>
  </si>
  <si>
    <t>154</t>
  </si>
  <si>
    <t>941211811</t>
  </si>
  <si>
    <t>Demontáž lešení řadového rámového lehkého zatížení do 200 kg/m2 š od 0,6 do 0,9 m v do 10 m</t>
  </si>
  <si>
    <t>1634863073</t>
  </si>
  <si>
    <t>155</t>
  </si>
  <si>
    <t>943211112</t>
  </si>
  <si>
    <t>Montáž lešení prostorového rámového lehkého s podlahami zatížení do 200 kg/m2 v přes 10 do 25 m</t>
  </si>
  <si>
    <t>1483227296</t>
  </si>
  <si>
    <t>156</t>
  </si>
  <si>
    <t>943211212</t>
  </si>
  <si>
    <t>Příplatek k lešení prostorovému rámovému lehkému s podlahami do 200 kg/m2 v přes 10 do 25 m za každý den použití</t>
  </si>
  <si>
    <t>568496648</t>
  </si>
  <si>
    <t>"Přepočtené koeficientem množství"  93,6*120</t>
  </si>
  <si>
    <t>157</t>
  </si>
  <si>
    <t>943211812</t>
  </si>
  <si>
    <t>Demontáž lešení prostorového rámového lehkého s podlahami zatížení do 200 kg/m2 v přes 10 do 25 m</t>
  </si>
  <si>
    <t>-1095578693</t>
  </si>
  <si>
    <t>158</t>
  </si>
  <si>
    <t>944111122</t>
  </si>
  <si>
    <t>Montáž ochranného zábradlí trubkového vnitřního na lešeňových konstrukcích dvoutyčového</t>
  </si>
  <si>
    <t>516198438</t>
  </si>
  <si>
    <t>159</t>
  </si>
  <si>
    <t>944111222</t>
  </si>
  <si>
    <t>Příplatek k ochrannému zábradlí trubkovému vnitřnímu dvoutyčovému za každý den použití</t>
  </si>
  <si>
    <t>-1175819702</t>
  </si>
  <si>
    <t>"Přepočtené koeficientem množství"  78*120</t>
  </si>
  <si>
    <t>160</t>
  </si>
  <si>
    <t>944111822</t>
  </si>
  <si>
    <t>Demontáž ochranného zábradlí trubkového vnitřního na lešeňových konstrukcích dvoutyčového</t>
  </si>
  <si>
    <t>-1470220660</t>
  </si>
  <si>
    <t>161</t>
  </si>
  <si>
    <t>944511111</t>
  </si>
  <si>
    <t>Montáž ochranné sítě z textilie z umělých vláken</t>
  </si>
  <si>
    <t>98120821</t>
  </si>
  <si>
    <t>162</t>
  </si>
  <si>
    <t>944511211</t>
  </si>
  <si>
    <t>Příplatek k ochranné síti za každý den použití</t>
  </si>
  <si>
    <t>1635874735</t>
  </si>
  <si>
    <t>163</t>
  </si>
  <si>
    <t>944511811</t>
  </si>
  <si>
    <t>Demontáž ochranné sítě z textilie z umělých vláken</t>
  </si>
  <si>
    <t>-249151968</t>
  </si>
  <si>
    <t>164</t>
  </si>
  <si>
    <t>944711114</t>
  </si>
  <si>
    <t>Montáž záchytné stříšky š přes 2,5 m</t>
  </si>
  <si>
    <t>-662026134</t>
  </si>
  <si>
    <t>165</t>
  </si>
  <si>
    <t>944711214</t>
  </si>
  <si>
    <t>Příplatek k záchytné stříšce š přes 2,5 m za každý den použití</t>
  </si>
  <si>
    <t>-1532635886</t>
  </si>
  <si>
    <t>"Přepočtené koeficientem množství"  13*120</t>
  </si>
  <si>
    <t>166</t>
  </si>
  <si>
    <t>944711814</t>
  </si>
  <si>
    <t>Demontáž záchytné stříšky š přes 2,5 m</t>
  </si>
  <si>
    <t>90526735</t>
  </si>
  <si>
    <t>167</t>
  </si>
  <si>
    <t>949101111</t>
  </si>
  <si>
    <t>Lešení pomocné pro objekty pozemních staveb s lešeňovou podlahou v do 1,9 m zatížení do 150 kg/m2</t>
  </si>
  <si>
    <t>1971578283</t>
  </si>
  <si>
    <t>168</t>
  </si>
  <si>
    <t>952901111</t>
  </si>
  <si>
    <t>Vyčištění budov bytové a občanské výstavby při výšce podlaží do 4 m</t>
  </si>
  <si>
    <t>-1710700723</t>
  </si>
  <si>
    <t>423,91+392,2+41,45</t>
  </si>
  <si>
    <t>169</t>
  </si>
  <si>
    <t>95394121R</t>
  </si>
  <si>
    <t>Osazování zábradlí schodiště do otvoru na MC</t>
  </si>
  <si>
    <t>887272649</t>
  </si>
  <si>
    <t>170</t>
  </si>
  <si>
    <t>953942121</t>
  </si>
  <si>
    <t>Osazování ochranných úhelníků</t>
  </si>
  <si>
    <t>-539388882</t>
  </si>
  <si>
    <t>8*4</t>
  </si>
  <si>
    <t>171</t>
  </si>
  <si>
    <t>13010444</t>
  </si>
  <si>
    <t>úhelník ocelový rovnostranný jakost S235JR (11 375) 120x120x10mm</t>
  </si>
  <si>
    <t>-653258717</t>
  </si>
  <si>
    <t>8*4*0,01</t>
  </si>
  <si>
    <t>172</t>
  </si>
  <si>
    <t>953943113</t>
  </si>
  <si>
    <t>Osazování výrobků přes 5 do 15 kg/kus do vysekaných kapes zdiva</t>
  </si>
  <si>
    <t>1942170641</t>
  </si>
  <si>
    <t>173</t>
  </si>
  <si>
    <t>95396512R</t>
  </si>
  <si>
    <t xml:space="preserve">Kotevní šroub pro chemické kotvy M 12 dl 220 mm vč. dodávky žb oceli D12 </t>
  </si>
  <si>
    <t>sada</t>
  </si>
  <si>
    <t>-1384723335</t>
  </si>
  <si>
    <t>Poznámka k položce:_x000D_
náhradní položka dle statického výpočtu_x000D_
Dodavatelská dokumentace stavební část - výkres D 102</t>
  </si>
  <si>
    <t>174</t>
  </si>
  <si>
    <t>993111111</t>
  </si>
  <si>
    <t>Dovoz a odvoz lešení řadového do 10 km včetně naložení a složení</t>
  </si>
  <si>
    <t>-1862531558</t>
  </si>
  <si>
    <t>175</t>
  </si>
  <si>
    <t>993111119</t>
  </si>
  <si>
    <t>Příplatek k ceně dovozu a odvozu lešení řadového ZKD 10 km přes 10 km</t>
  </si>
  <si>
    <t>1571285146</t>
  </si>
  <si>
    <t>176</t>
  </si>
  <si>
    <t>993121111</t>
  </si>
  <si>
    <t>Dovoz a odvoz lešení prostorového lehkého do 10 km včetně naložení a složení</t>
  </si>
  <si>
    <t>675522216</t>
  </si>
  <si>
    <t>177</t>
  </si>
  <si>
    <t>993121119</t>
  </si>
  <si>
    <t>Příplatek k ceně dovozu a odvozu lešení prostorového lehkého ZKD 10 km přes 10 km</t>
  </si>
  <si>
    <t>541060655</t>
  </si>
  <si>
    <t>998</t>
  </si>
  <si>
    <t>Přesun hmot</t>
  </si>
  <si>
    <t>178</t>
  </si>
  <si>
    <t>998017002</t>
  </si>
  <si>
    <t>Přesun hmot s omezením mechanizace pro budovy v přes 6 do 12 m</t>
  </si>
  <si>
    <t>1838772392</t>
  </si>
  <si>
    <t>179</t>
  </si>
  <si>
    <t>711111001</t>
  </si>
  <si>
    <t>Provedení izolace proti zemní vlhkosti vodorovné za studena nátěrem penetračním</t>
  </si>
  <si>
    <t>1320143368</t>
  </si>
  <si>
    <t>Poznámka k položce:_x000D_
stavební část D 104 D 110</t>
  </si>
  <si>
    <t>1NP stávající 239 + přístavba 238</t>
  </si>
  <si>
    <t>477*2</t>
  </si>
  <si>
    <t>sokl se základy</t>
  </si>
  <si>
    <t>59*0,7+55*1,2</t>
  </si>
  <si>
    <t>180</t>
  </si>
  <si>
    <t>11163150</t>
  </si>
  <si>
    <t>lak penetrační asfaltový</t>
  </si>
  <si>
    <t>706693960</t>
  </si>
  <si>
    <t>"Přepočtené koeficientem množství" 1061,3*0,0005</t>
  </si>
  <si>
    <t>181</t>
  </si>
  <si>
    <t>711141559</t>
  </si>
  <si>
    <t>Provedení izolace proti zemní vlhkosti pásy přitavením vodorovné NAIP</t>
  </si>
  <si>
    <t>-617797754</t>
  </si>
  <si>
    <t>1NP stávající 239+přístavba 238</t>
  </si>
  <si>
    <t>základy</t>
  </si>
  <si>
    <t>182</t>
  </si>
  <si>
    <t>SKA.603129</t>
  </si>
  <si>
    <t>SKLOBIT 40 mineral 7,5 M2</t>
  </si>
  <si>
    <t>-2061580490</t>
  </si>
  <si>
    <t>"Přepočtené koeficientem množství" 1061,3*1,1655</t>
  </si>
  <si>
    <t>183</t>
  </si>
  <si>
    <t>998711202</t>
  </si>
  <si>
    <t>Přesun hmot procentní pro izolace proti vodě, vlhkosti a plynům v objektech v přes 6 do 12 m</t>
  </si>
  <si>
    <t>%</t>
  </si>
  <si>
    <t>-1395319649</t>
  </si>
  <si>
    <t>184</t>
  </si>
  <si>
    <t>712311101</t>
  </si>
  <si>
    <t>Provedení povlakové krytiny střech do 10° za studena lakem penetračním nebo asfaltovým</t>
  </si>
  <si>
    <t>-839973714</t>
  </si>
  <si>
    <t>Poznámka k položce:_x000D_
stávající objekt</t>
  </si>
  <si>
    <t>"stávající objekt 1.NP" 239</t>
  </si>
  <si>
    <t>185</t>
  </si>
  <si>
    <t>520960626</t>
  </si>
  <si>
    <t>"Přepočtené koeficientem množství" 239*0,0005</t>
  </si>
  <si>
    <t>186</t>
  </si>
  <si>
    <t>712341559</t>
  </si>
  <si>
    <t>Provedení povlakové krytiny střech do 10° pásy NAIP přitavením v plné ploše</t>
  </si>
  <si>
    <t>1361781810</t>
  </si>
  <si>
    <t>"vodorovná plocha" 129+118+160*1,3</t>
  </si>
  <si>
    <t>"svislá plocha" (45,4+43,5+52,5)*0,9</t>
  </si>
  <si>
    <t>187</t>
  </si>
  <si>
    <t>62833158</t>
  </si>
  <si>
    <t>pás asfaltový natavitelný oxidovaný s vložkou ze skleněné tkaniny typu G200, s jemnozrnným minerálním posypem tl 4,0mm</t>
  </si>
  <si>
    <t>-66323299</t>
  </si>
  <si>
    <t>"Přepočtené koeficientem množství" 582,26*1,1655</t>
  </si>
  <si>
    <t>188</t>
  </si>
  <si>
    <t>712361701</t>
  </si>
  <si>
    <t>Provedení povlakové krytiny střech do 10° fólií položenou volně s přilepením spojů</t>
  </si>
  <si>
    <t>-35397322</t>
  </si>
  <si>
    <t>Poznámka k položce:_x000D_
stavební část D 108, 110</t>
  </si>
  <si>
    <t>"přístavba" 160*1,2</t>
  </si>
  <si>
    <t>189</t>
  </si>
  <si>
    <t>DEK.2600601070</t>
  </si>
  <si>
    <t>DEKFOL REFLEX N 150 (75m2/bal.)</t>
  </si>
  <si>
    <t>-858992</t>
  </si>
  <si>
    <t>"Přepočtené koeficientem množství" 192*1,1655</t>
  </si>
  <si>
    <t>190</t>
  </si>
  <si>
    <t>712361702</t>
  </si>
  <si>
    <t>Provedení povlakové krytiny střech do 10° fólií přilepenou bodově</t>
  </si>
  <si>
    <t>-1600911821</t>
  </si>
  <si>
    <t>191</t>
  </si>
  <si>
    <t>27244011</t>
  </si>
  <si>
    <t>fólie jezírková EPDM kaučuková s hladkým povrchem tl 1,0mm</t>
  </si>
  <si>
    <t>-1701644032</t>
  </si>
  <si>
    <t>192</t>
  </si>
  <si>
    <t>712771101</t>
  </si>
  <si>
    <t>Provedení ochranné vrstvy z textilií nebo rohoží volně s přesahem vegetační střechy sklon do 5°</t>
  </si>
  <si>
    <t>-667415351</t>
  </si>
  <si>
    <t>193</t>
  </si>
  <si>
    <t>69334100</t>
  </si>
  <si>
    <t>rohož ochranná PP/PES vegetačních střech 600g/m2 tl 4mm</t>
  </si>
  <si>
    <t>334804007</t>
  </si>
  <si>
    <t>194</t>
  </si>
  <si>
    <t>712771201</t>
  </si>
  <si>
    <t>Provedení drenážní vrstvy vegetační střechy z kameniva tl do 100 mm sklon do 5°</t>
  </si>
  <si>
    <t>1817698174</t>
  </si>
  <si>
    <t>195</t>
  </si>
  <si>
    <t>RMAT0007</t>
  </si>
  <si>
    <t>kamenivo dekorační kačírek fr. 2/5</t>
  </si>
  <si>
    <t>-468309443</t>
  </si>
  <si>
    <t>249*0,07*1,65</t>
  </si>
  <si>
    <t>196</t>
  </si>
  <si>
    <t>712771221</t>
  </si>
  <si>
    <t>Provedení drenážní vrstvy vegetační střechy z plastových nopových fólií v nopů do 25 mm do 5°</t>
  </si>
  <si>
    <t>642785853</t>
  </si>
  <si>
    <t>197</t>
  </si>
  <si>
    <t>69334321</t>
  </si>
  <si>
    <t>fólie profilovaná (nopová) perforovaná HDPE s hydroakumulační a drenážní funkcí do vegetačních střech s výškou nopů 25mm</t>
  </si>
  <si>
    <t>-1364835204</t>
  </si>
  <si>
    <t>"Přepočtené koeficientem množství" 120*1,05</t>
  </si>
  <si>
    <t>126*1,1025 'Přepočtené koeficientem množství</t>
  </si>
  <si>
    <t>198</t>
  </si>
  <si>
    <t>712771321</t>
  </si>
  <si>
    <t>Provedení hydroakumulační vrstvy z hydrofilních minerálních pásů vegetační střechy sklon do 5°</t>
  </si>
  <si>
    <t>-1620510380</t>
  </si>
  <si>
    <t>199</t>
  </si>
  <si>
    <t>RMAT0009</t>
  </si>
  <si>
    <t>pás hydrofilní Green Roll vata 40 mm</t>
  </si>
  <si>
    <t>-2083535600</t>
  </si>
  <si>
    <t>200</t>
  </si>
  <si>
    <t>712771521</t>
  </si>
  <si>
    <t>Položení vegetační nebo trávníkové rohože vegetační střechy sklon do 5°</t>
  </si>
  <si>
    <t>-1081099522</t>
  </si>
  <si>
    <t>201</t>
  </si>
  <si>
    <t>69334504</t>
  </si>
  <si>
    <t>koberec rozchodníkový vegetačních střech</t>
  </si>
  <si>
    <t>1971817230</t>
  </si>
  <si>
    <t>202</t>
  </si>
  <si>
    <t>712771613</t>
  </si>
  <si>
    <t>Osazení ochranné kačírkové lišty navařením na hydroizolaci</t>
  </si>
  <si>
    <t>798533647</t>
  </si>
  <si>
    <t>45,4+43,5+52,5+2*16</t>
  </si>
  <si>
    <t>203</t>
  </si>
  <si>
    <t>69334030</t>
  </si>
  <si>
    <t>lišta kačírková Al výška 60-90mm</t>
  </si>
  <si>
    <t>2047485842</t>
  </si>
  <si>
    <t>"Přepočtené koeficientem množství" 173,4*1,02</t>
  </si>
  <si>
    <t>204</t>
  </si>
  <si>
    <t>RMAT0008</t>
  </si>
  <si>
    <t>lišta kačírková roh</t>
  </si>
  <si>
    <t>ks</t>
  </si>
  <si>
    <t>313830446</t>
  </si>
  <si>
    <t>205</t>
  </si>
  <si>
    <t>998712202</t>
  </si>
  <si>
    <t>Přesun hmot procentní pro krytiny povlakové v objektech v přes 6 do 12 m</t>
  </si>
  <si>
    <t>-1012503044</t>
  </si>
  <si>
    <t>713</t>
  </si>
  <si>
    <t>Izolace tepelné</t>
  </si>
  <si>
    <t>206</t>
  </si>
  <si>
    <t>713121111</t>
  </si>
  <si>
    <t>Montáž izolace tepelné podlah volně kladenými rohožemi, pásy, dílci, deskami 1 vrstva</t>
  </si>
  <si>
    <t>-252074929</t>
  </si>
  <si>
    <t>423+392+41,45</t>
  </si>
  <si>
    <t>2NP víceúčelový sál</t>
  </si>
  <si>
    <t>155,87</t>
  </si>
  <si>
    <t>207</t>
  </si>
  <si>
    <t>28375923</t>
  </si>
  <si>
    <t>deska EPS 200 pro konstrukce s velmi vysokým zatížením λ=0,034 tl 70mm</t>
  </si>
  <si>
    <t>-328673387</t>
  </si>
  <si>
    <t>"Přepočtené koeficientem množství" 1012,32*1,05</t>
  </si>
  <si>
    <t>208</t>
  </si>
  <si>
    <t>713141151</t>
  </si>
  <si>
    <t>Montáž izolace tepelné střech plochých kladené volně 1 vrstva rohoží, pásů, dílců, desek</t>
  </si>
  <si>
    <t>-1950214821</t>
  </si>
  <si>
    <t>Poznámka k položce:_x000D_
stavební část D 108 D 110</t>
  </si>
  <si>
    <t>izolace mezi lepené vazníky</t>
  </si>
  <si>
    <t>155*1,2</t>
  </si>
  <si>
    <t>spádové klíny stávající část</t>
  </si>
  <si>
    <t>129,5+117</t>
  </si>
  <si>
    <t>209</t>
  </si>
  <si>
    <t>63148104</t>
  </si>
  <si>
    <t>deska tepelně izolační minerální univerzální λ=0,038-0,039 tl 100mm</t>
  </si>
  <si>
    <t>1759113742</t>
  </si>
  <si>
    <t>"Přepočtené koeficientem množství"  186*1,05</t>
  </si>
  <si>
    <t>210</t>
  </si>
  <si>
    <t>28376143</t>
  </si>
  <si>
    <t>klín izolační spád do 5% EPS 200</t>
  </si>
  <si>
    <t>-1391819095</t>
  </si>
  <si>
    <t>246,5*0,12</t>
  </si>
  <si>
    <t>211</t>
  </si>
  <si>
    <t>713141152</t>
  </si>
  <si>
    <t>Montáž izolace tepelné střech plochých kladené volně 2 vrstvy rohoží, pásů, dílců, desek</t>
  </si>
  <si>
    <t>949448388</t>
  </si>
  <si>
    <t>Poznámka k položce:_x000D_
stavebí část D 108 D 110</t>
  </si>
  <si>
    <t>střecha v celém rozsahu</t>
  </si>
  <si>
    <t>422,5</t>
  </si>
  <si>
    <t>212</t>
  </si>
  <si>
    <t>RMAT0001</t>
  </si>
  <si>
    <t>Desky polystyren EPS 100 F šedé tl 20cm</t>
  </si>
  <si>
    <t>300288357</t>
  </si>
  <si>
    <t>422,5*1,1</t>
  </si>
  <si>
    <t>213</t>
  </si>
  <si>
    <t>998713202</t>
  </si>
  <si>
    <t>Přesun hmot procentní pro izolace tepelné v objektech v přes 6 do 12 m</t>
  </si>
  <si>
    <t>-625948266</t>
  </si>
  <si>
    <t>214</t>
  </si>
  <si>
    <t>762195000</t>
  </si>
  <si>
    <t>Spojovací prostředky pro montáž stěn, příček, bednění stěn</t>
  </si>
  <si>
    <t>-1366773442</t>
  </si>
  <si>
    <t>215</t>
  </si>
  <si>
    <t>762332R1</t>
  </si>
  <si>
    <t>D+M lepené vazníky - dodavatelská dokumentace - dl 10,5, v 0,5 m lomené</t>
  </si>
  <si>
    <t>-54494</t>
  </si>
  <si>
    <t>216</t>
  </si>
  <si>
    <t>762333131</t>
  </si>
  <si>
    <t>Montáž vázaných kcí krovů nepravidelných z hraněného řeziva průřezové pl přes 50 do 120 cm2</t>
  </si>
  <si>
    <t>1608593241</t>
  </si>
  <si>
    <t>Poznámka k položce:_x000D_
krov nad věží_x000D_
stavebí část D 108 D 110</t>
  </si>
  <si>
    <t>217</t>
  </si>
  <si>
    <t>60512130</t>
  </si>
  <si>
    <t>hranol stavební řezivo průřezu do 224cm2 do dl 6m</t>
  </si>
  <si>
    <t>-905515235</t>
  </si>
  <si>
    <t>0,1*0,14*45</t>
  </si>
  <si>
    <t>218</t>
  </si>
  <si>
    <t>762341026</t>
  </si>
  <si>
    <t>Bednění střech rovných sklon do 60° z desek OSB tl 22 mm na pero a drážku šroubovaných na krokve</t>
  </si>
  <si>
    <t>-1831395441</t>
  </si>
  <si>
    <t>věž</t>
  </si>
  <si>
    <t>přístavba</t>
  </si>
  <si>
    <t>161*1,1</t>
  </si>
  <si>
    <t>219</t>
  </si>
  <si>
    <t>762812370</t>
  </si>
  <si>
    <t>Montáž vrchního záklopu z hoblovaných prken na pero a drážku nebo polodrážku</t>
  </si>
  <si>
    <t>-1767440022</t>
  </si>
  <si>
    <t>156*1,1</t>
  </si>
  <si>
    <t>220</t>
  </si>
  <si>
    <t>RMAT0002</t>
  </si>
  <si>
    <t>prkno SM/BO SUS hoblované tl 22 mm jakost 1</t>
  </si>
  <si>
    <t>1950446374</t>
  </si>
  <si>
    <t>"Přepočtené koeficientem množství"  171,6*1,1</t>
  </si>
  <si>
    <t>221</t>
  </si>
  <si>
    <t>998762202</t>
  </si>
  <si>
    <t>Přesun hmot procentní pro kce tesařské v objektech v přes 6 do 12 m</t>
  </si>
  <si>
    <t>-2092638372</t>
  </si>
  <si>
    <t>222</t>
  </si>
  <si>
    <t>764011614</t>
  </si>
  <si>
    <t>Podkladní plech z Pz s upraveným povrchem rš 330 mm</t>
  </si>
  <si>
    <t>152648953</t>
  </si>
  <si>
    <t>Poznámka k položce:_x000D_
stavebí část D 108 110 118</t>
  </si>
  <si>
    <t>223</t>
  </si>
  <si>
    <t>764111643</t>
  </si>
  <si>
    <t>Krytina střechy rovné drážkováním ze svitků z Pz plechu s povrchovou úpravou do rš 670 mm sklonu přes 30 do 60°</t>
  </si>
  <si>
    <t>1706716900</t>
  </si>
  <si>
    <t>Poznámka k položce:_x000D_
stavebí část D 108 D 110 D 118</t>
  </si>
  <si>
    <t>9,5</t>
  </si>
  <si>
    <t xml:space="preserve">přístavba </t>
  </si>
  <si>
    <t>224</t>
  </si>
  <si>
    <t>764203115</t>
  </si>
  <si>
    <t>Montáž střešní dilatace jednodílné</t>
  </si>
  <si>
    <t>-1960767129</t>
  </si>
  <si>
    <t>225</t>
  </si>
  <si>
    <t>55350262</t>
  </si>
  <si>
    <t>tabule plechová z Pz tl 0,5mm s povrchovou úpravou</t>
  </si>
  <si>
    <t>-415410739</t>
  </si>
  <si>
    <t>22,4*0,33</t>
  </si>
  <si>
    <t>226</t>
  </si>
  <si>
    <t>764215607</t>
  </si>
  <si>
    <t>Oplechování horních ploch a atik bez rohů z Pz plechu s povrch úpravou celoplošně lepené rš 670 mm</t>
  </si>
  <si>
    <t>-1008861006</t>
  </si>
  <si>
    <t>Poznámka k položce:_x000D_
stavebí část D 108 118 112-115</t>
  </si>
  <si>
    <t>atika</t>
  </si>
  <si>
    <t>stávající objekt</t>
  </si>
  <si>
    <t>49,23+45,83</t>
  </si>
  <si>
    <t>55,8</t>
  </si>
  <si>
    <t>terasa</t>
  </si>
  <si>
    <t>36,8</t>
  </si>
  <si>
    <t>227</t>
  </si>
  <si>
    <t>764216646</t>
  </si>
  <si>
    <t>Oplechování rovných parapetů celoplošně lepené z Pz s povrchovou úpravou rš 500 mm</t>
  </si>
  <si>
    <t>-1072585992</t>
  </si>
  <si>
    <t>Poznámka k položce:_x000D_
stavebí část D 108 118  112-115</t>
  </si>
  <si>
    <t>jz</t>
  </si>
  <si>
    <t>29,75</t>
  </si>
  <si>
    <t>sv</t>
  </si>
  <si>
    <t>39,58</t>
  </si>
  <si>
    <t>jv</t>
  </si>
  <si>
    <t>8,2</t>
  </si>
  <si>
    <t>sz</t>
  </si>
  <si>
    <t>10,74</t>
  </si>
  <si>
    <t>228</t>
  </si>
  <si>
    <t>764312606</t>
  </si>
  <si>
    <t>Spodní lemování rovných zdí střech s krytinou prejzovou nebo vlnitou z Pz s povrch úpravou rš 500 mm</t>
  </si>
  <si>
    <t>-29865548</t>
  </si>
  <si>
    <t>Poznámka k položce:_x000D_
stavebí část  D 108 110 118</t>
  </si>
  <si>
    <t>229</t>
  </si>
  <si>
    <t>764314612</t>
  </si>
  <si>
    <t>Lemování prostupů střech s krytinou skládanou nebo plechovou bez lišty z Pz s povrchovou úpravou</t>
  </si>
  <si>
    <t>-1647137448</t>
  </si>
  <si>
    <t>230</t>
  </si>
  <si>
    <t>764316625</t>
  </si>
  <si>
    <t>Lemování ventilačních nástavců z Pz s povrch úpravou na skládané krytině D přes 200 do 300 mm</t>
  </si>
  <si>
    <t>1778782424</t>
  </si>
  <si>
    <t>Poznámka k položce:_x000D_
svislé prvky vynášecí konstrukce vzt jednotek_x000D_
stavebí část D 108 110 118</t>
  </si>
  <si>
    <t>231</t>
  </si>
  <si>
    <t>764509R1</t>
  </si>
  <si>
    <t>Vyplechování truhlíku rš 660 u svodů přes zeď</t>
  </si>
  <si>
    <t>-1932339248</t>
  </si>
  <si>
    <t>232</t>
  </si>
  <si>
    <t>76451161R</t>
  </si>
  <si>
    <t>Žlab podokapní hranatý z Pz s povrchovou úpravou rš 250 mm</t>
  </si>
  <si>
    <t>894676860</t>
  </si>
  <si>
    <t>233</t>
  </si>
  <si>
    <t>76451166R</t>
  </si>
  <si>
    <t>Kotlík hranatý pro podokapní žlaby z Pz s povrchovou úpravou 200x250x350</t>
  </si>
  <si>
    <t>1805399900</t>
  </si>
  <si>
    <t>234</t>
  </si>
  <si>
    <t>76451862R</t>
  </si>
  <si>
    <t>Svody hranatý včetně objímek, kolen, odskoků z Pz s povrchovou úpravou průměru 120 mm</t>
  </si>
  <si>
    <t>-1491633700</t>
  </si>
  <si>
    <t>23,9</t>
  </si>
  <si>
    <t>20,1</t>
  </si>
  <si>
    <t>235</t>
  </si>
  <si>
    <t>998764202</t>
  </si>
  <si>
    <t>Přesun hmot procentní pro konstrukce klempířské v objektech v přes 6 do 12 m</t>
  </si>
  <si>
    <t>274014030</t>
  </si>
  <si>
    <t>236</t>
  </si>
  <si>
    <t>R766660001</t>
  </si>
  <si>
    <t xml:space="preserve">TI1-DVEŘE 800/1970 DŘEVĚNÉ PLNÉ - DLE VÝPISU - D+M          </t>
  </si>
  <si>
    <t>KS</t>
  </si>
  <si>
    <t>375902161</t>
  </si>
  <si>
    <t xml:space="preserve">Poznámka k položce:_x000D_
stavební část  D 104, 106,118_x000D_
</t>
  </si>
  <si>
    <t>237</t>
  </si>
  <si>
    <t>R766660002</t>
  </si>
  <si>
    <t xml:space="preserve">TI2-DVEŘE 700/1970 DŘEVĚNÉ PLNÉ - DLE VÝPISU - D+M  </t>
  </si>
  <si>
    <t>-1919633558</t>
  </si>
  <si>
    <t>238</t>
  </si>
  <si>
    <t>R766660003</t>
  </si>
  <si>
    <t>TI3-DVEŘE 900/1970 DŘEVĚNÉ PLNÉ - DLE VÝPISU - D+M</t>
  </si>
  <si>
    <t>1217128172</t>
  </si>
  <si>
    <t>Poznámka k položce:_x000D_
stavební část  D 104, 106,118</t>
  </si>
  <si>
    <t>239</t>
  </si>
  <si>
    <t>R766660004</t>
  </si>
  <si>
    <t xml:space="preserve">TI4-DVEŘE 1700/2100 DŘEVĚNÉ PROSKLENÉ - DLE VÝPISU - D+M  </t>
  </si>
  <si>
    <t>1602791739</t>
  </si>
  <si>
    <t>240</t>
  </si>
  <si>
    <t>R766660005</t>
  </si>
  <si>
    <t xml:space="preserve">TI4-KRYT OTOPNÝCH TĚLES DŘEVĚNÝ  - DLE VÝPISU+VÝROBNÍ DOKUMENTACE - D+M   </t>
  </si>
  <si>
    <t>1035536955</t>
  </si>
  <si>
    <t>Poznámka k položce:_x000D_
 - stavební část  D 118</t>
  </si>
  <si>
    <t>241</t>
  </si>
  <si>
    <t>R766660006</t>
  </si>
  <si>
    <t>TP1-DVEŘE 900/1970 PROTIPOŽ. DŘEVĚNÉ PLNÉ - DLE VÝPISU A PBŘ - D+M</t>
  </si>
  <si>
    <t>1647322459</t>
  </si>
  <si>
    <t>Poznámka k položce:_x000D_
stavební část  D 104, 106,118+PBŘ</t>
  </si>
  <si>
    <t>242</t>
  </si>
  <si>
    <t>R766660007</t>
  </si>
  <si>
    <t>TP2-DVEŘE P00/1970 PROTIPOŽ DŘEVĚNÉ PLNÉ - DLE VÝPISU A PBŘ - D+M</t>
  </si>
  <si>
    <t>1479073739</t>
  </si>
  <si>
    <t>243</t>
  </si>
  <si>
    <t>R766660008</t>
  </si>
  <si>
    <t>TP3-DVEŘE 800/1970 PROTIPOŽ DŘEVĚNÉ PLNÉ - DLE VÝPISU A PBŘ - D+M</t>
  </si>
  <si>
    <t>-261050797</t>
  </si>
  <si>
    <t>244</t>
  </si>
  <si>
    <t>R766660009</t>
  </si>
  <si>
    <t>TP4-DVEŘE OTVÍRAVÉ 1000/2100 PROTIPOŽ DŘEVĚNÉ PLNÉ - DLE VÝPISU A PBŘ - D+M</t>
  </si>
  <si>
    <t>-504910959</t>
  </si>
  <si>
    <t>245</t>
  </si>
  <si>
    <t>R766660010</t>
  </si>
  <si>
    <t>TP5-DVEŘE 700/1970 PROTIPOŽ DŘEVĚNÉ PLNÉ - DLE VÝPISU A PBŘ - D+M</t>
  </si>
  <si>
    <t>885401722</t>
  </si>
  <si>
    <t>246</t>
  </si>
  <si>
    <t>R766660011</t>
  </si>
  <si>
    <t xml:space="preserve">T1-VSTUPNÍ DVEŘE 900/2000 PLAST - PROSKLENÉ- DLE VÝPISU - D+M   </t>
  </si>
  <si>
    <t>-2078554788</t>
  </si>
  <si>
    <t>247</t>
  </si>
  <si>
    <t>R766660012</t>
  </si>
  <si>
    <t>T2-VSTUPNÍ DVEŘE 900/2000+550 S NADSVĚTLÍKEM PLAST - PLNÉ- DLE VÝPISU - D+M</t>
  </si>
  <si>
    <t>181671074</t>
  </si>
  <si>
    <t>248</t>
  </si>
  <si>
    <t>R766660013</t>
  </si>
  <si>
    <t xml:space="preserve">T3-VSTUPNÍ DVEŘE 900/2000 PLAST - PLNÉ- DLE VÝPISU - D+M </t>
  </si>
  <si>
    <t>1854126561</t>
  </si>
  <si>
    <t>249</t>
  </si>
  <si>
    <t>R766660014</t>
  </si>
  <si>
    <t xml:space="preserve">T4-GARÁŽOVÁ VRATA SEKČNÍ 2900X2900 - DLE VÝPISU - D+M </t>
  </si>
  <si>
    <t>1703617739</t>
  </si>
  <si>
    <t>250</t>
  </si>
  <si>
    <t>R766660015</t>
  </si>
  <si>
    <t xml:space="preserve">T5-GARÁŽOVÁ VRATA SEKČNÍ 3200X4200 - DLE VÝPISU +M </t>
  </si>
  <si>
    <t>-1060890345</t>
  </si>
  <si>
    <t>251</t>
  </si>
  <si>
    <t>R766660016</t>
  </si>
  <si>
    <t>T6-GARÁŽOVÁ VRATA SEKČNÍ 3600X4200 - DLE VÝPISU - D+M</t>
  </si>
  <si>
    <t>1762673805</t>
  </si>
  <si>
    <t>252</t>
  </si>
  <si>
    <t>R766690001</t>
  </si>
  <si>
    <t xml:space="preserve">T7-OKNOU PVC DVOUŘ 1625*1300 - DLE VÝPISU - D+M </t>
  </si>
  <si>
    <t>-2096034842</t>
  </si>
  <si>
    <t>253</t>
  </si>
  <si>
    <t>R766690002</t>
  </si>
  <si>
    <t>T8-OKNOU PVC TŘÍKŘ 2700*1300 - DLE VÝPISU - D+M</t>
  </si>
  <si>
    <t>-2075877916</t>
  </si>
  <si>
    <t>254</t>
  </si>
  <si>
    <t>R766690003</t>
  </si>
  <si>
    <t xml:space="preserve">T9-OKNOU PVC JEDNOKŘ 900*1300 - DLE VÝPISU - D+M </t>
  </si>
  <si>
    <t>994851767</t>
  </si>
  <si>
    <t>255</t>
  </si>
  <si>
    <t>R766690004</t>
  </si>
  <si>
    <t xml:space="preserve">T10-OKNOU PVC TŘÍK 3000*800 - DLE VÝPISU - D+M  </t>
  </si>
  <si>
    <t>-80158652</t>
  </si>
  <si>
    <t>256</t>
  </si>
  <si>
    <t>R766690005</t>
  </si>
  <si>
    <t xml:space="preserve">T11-OKNOU PVC DVOUŘ 2300*1100 - DLE VÝPISU - D+M  </t>
  </si>
  <si>
    <t>-1822468106</t>
  </si>
  <si>
    <t>257</t>
  </si>
  <si>
    <t>R766690006</t>
  </si>
  <si>
    <t>T12-OKNOU PVC DVOUŘ 2300*800 - DLE VÝPISU - D+M</t>
  </si>
  <si>
    <t>247359342</t>
  </si>
  <si>
    <t>258</t>
  </si>
  <si>
    <t>R766690007</t>
  </si>
  <si>
    <t xml:space="preserve">T13-OKNOU PVC JEDNOKŘ 635*800 - DLE VÝPISU - D+M </t>
  </si>
  <si>
    <t>-845502691</t>
  </si>
  <si>
    <t>259</t>
  </si>
  <si>
    <t>R766690008</t>
  </si>
  <si>
    <t xml:space="preserve">T14-OKNOU PVC DVOUŘ 2300*1000 - DLE VÝPISU - D+M   </t>
  </si>
  <si>
    <t>345718447</t>
  </si>
  <si>
    <t>260</t>
  </si>
  <si>
    <t>R766690009</t>
  </si>
  <si>
    <t>T15-OKNOU PVC DVOUŘ 2300*1300 - DLE VÝPISU - D+M</t>
  </si>
  <si>
    <t>474846372</t>
  </si>
  <si>
    <t>261</t>
  </si>
  <si>
    <t>R766690010</t>
  </si>
  <si>
    <t xml:space="preserve">T16-OKNOU PVC TŘÍKŘ,ČTYŘDÍLN 3400*1500 - DLE VÝPISU - D+M </t>
  </si>
  <si>
    <t>102035910</t>
  </si>
  <si>
    <t>262</t>
  </si>
  <si>
    <t>R766690011</t>
  </si>
  <si>
    <t xml:space="preserve">T17-OKNOU PVC DVOUŘ,TŘIDÍL 2300*1500 - DLE VÝPISU - D+M </t>
  </si>
  <si>
    <t>1611171819</t>
  </si>
  <si>
    <t>263</t>
  </si>
  <si>
    <t>R766690012</t>
  </si>
  <si>
    <t xml:space="preserve">T18-OKNOU PVC TŘIKŘ 3300*1300 - DLE VÝPISU - D+M  </t>
  </si>
  <si>
    <t>1053102025</t>
  </si>
  <si>
    <t>264</t>
  </si>
  <si>
    <t>R766690013</t>
  </si>
  <si>
    <t xml:space="preserve">T19-OKNOU PVC JEDNOKŘ 600*2200 - DLE VÝPISU - D+M </t>
  </si>
  <si>
    <t>-308047613</t>
  </si>
  <si>
    <t>265</t>
  </si>
  <si>
    <t>R766690014</t>
  </si>
  <si>
    <t xml:space="preserve">T20-OKNOU PVC TŘIKŘÍD 3000*1300 - DLE VÝPISU - D+M </t>
  </si>
  <si>
    <t>231985191</t>
  </si>
  <si>
    <t>266</t>
  </si>
  <si>
    <t>R766690015</t>
  </si>
  <si>
    <t xml:space="preserve">T21-OKNOU PVC TŘIKŘÍD 2700*1400 - DLE VÝPISU - D+M  </t>
  </si>
  <si>
    <t>-1942534377</t>
  </si>
  <si>
    <t>267</t>
  </si>
  <si>
    <t>R766690016</t>
  </si>
  <si>
    <t xml:space="preserve">T22-OKNOU PVC TŘÍKŘÍ 2300*1500 - DLE VÝPISU - D+M </t>
  </si>
  <si>
    <t>1241078432</t>
  </si>
  <si>
    <t>268</t>
  </si>
  <si>
    <t>R766690017</t>
  </si>
  <si>
    <t xml:space="preserve">T23-OKNOU PVC JEDNOKŘ 635*1500 - DLE VÝPISU - D+M </t>
  </si>
  <si>
    <t>839561527</t>
  </si>
  <si>
    <t>269</t>
  </si>
  <si>
    <t>R766690018</t>
  </si>
  <si>
    <t xml:space="preserve">T24-OKNOU PVC JEDNOKŘÍ 100*1500 - DLE VÝPISU - D+M </t>
  </si>
  <si>
    <t>-1728647987</t>
  </si>
  <si>
    <t>270</t>
  </si>
  <si>
    <t>R766690019</t>
  </si>
  <si>
    <t>T25-OKNOU PVC TŘÍKŘÍ, ŠESTIDÍL, 3800*2150 - DLE VÝPISU - D+M</t>
  </si>
  <si>
    <t>6835922</t>
  </si>
  <si>
    <t>271</t>
  </si>
  <si>
    <t>R766690020</t>
  </si>
  <si>
    <t xml:space="preserve">T26-OKNOU PVC TŘIKŘ,ŠESTIDÍ,DVEŘE 3800*2150 - DLE VÝPISU -     D+M  </t>
  </si>
  <si>
    <t>1772010837</t>
  </si>
  <si>
    <t>272</t>
  </si>
  <si>
    <t>R766690021</t>
  </si>
  <si>
    <t>T27-OKNOU PVC JEDNOKŘ 960*2160 - DLE VÝPISU - D+M</t>
  </si>
  <si>
    <t>2127865336</t>
  </si>
  <si>
    <t>273</t>
  </si>
  <si>
    <t>R766690022</t>
  </si>
  <si>
    <t xml:space="preserve">T28-VÝLEZ NA ROVNOU STŘECH,ZATEPLENÝ,PROTIPOŽ.- DLE VÝPISU - D+M </t>
  </si>
  <si>
    <t>-1098362453</t>
  </si>
  <si>
    <t>274</t>
  </si>
  <si>
    <t>R767110001</t>
  </si>
  <si>
    <t xml:space="preserve">Z1 - ZÁBRADLÍ SCHODIŠTOVÉ Z 4HR TRUBEK A VÝPLNÍ Z 4HR TYČÍ D+M+DÍLENSKÁ DOKUMENTACE - DLE VÝPISU </t>
  </si>
  <si>
    <t>528604002</t>
  </si>
  <si>
    <t>275</t>
  </si>
  <si>
    <t>R767110002</t>
  </si>
  <si>
    <t>Z2 - ČISTÍCÍ ROHOŽE - DLE VÝPISU - D+M</t>
  </si>
  <si>
    <t>46443320</t>
  </si>
  <si>
    <t>276</t>
  </si>
  <si>
    <t>R767110003</t>
  </si>
  <si>
    <t xml:space="preserve">Z3 - MONTOVANÉ, LEHKÉ DĚLÍCÍ STENY DO SPRCH S DVEŘNÍM OTVOREM - DLE VÝPISU - D+M  </t>
  </si>
  <si>
    <t>1599959260</t>
  </si>
  <si>
    <t>277</t>
  </si>
  <si>
    <t>R767110004</t>
  </si>
  <si>
    <t xml:space="preserve">Z4 - SVĚTLOVODY D 300 MM - DLE VÝPISU - D+M </t>
  </si>
  <si>
    <t>-658487635</t>
  </si>
  <si>
    <t>Poznámka k položce:_x000D_
stavební část  D 108,118</t>
  </si>
  <si>
    <t>278</t>
  </si>
  <si>
    <t>R767110005</t>
  </si>
  <si>
    <t xml:space="preserve">Z5 - OCELOVÝ STŘEŠNÍ ŽEBŘÍK - TR 4HR - DLE VÝPISU D+M+DÍLENSKÁ DOKUMENTACE </t>
  </si>
  <si>
    <t>894862418</t>
  </si>
  <si>
    <t>279</t>
  </si>
  <si>
    <t>R767110006</t>
  </si>
  <si>
    <t xml:space="preserve">Z6 - OCELOVÉ DVEŘE 800/2000-ZATEPLENÉ-DO ÚHEL.ZÁRUBNÍ - DLE VÝPISU - D+M   VĚŽ  </t>
  </si>
  <si>
    <t>95647964</t>
  </si>
  <si>
    <t>Poznámka k položce:_x000D_
 stavební část  D 118</t>
  </si>
  <si>
    <t>280</t>
  </si>
  <si>
    <t>R767110007</t>
  </si>
  <si>
    <t>Z7 - KRAKOREC VČ ZÁBRADLÍ Z TR 4HR - DLE VÝPISU - D+M+DÍLENSKÁ DOKUMENTACE - VĚŽ</t>
  </si>
  <si>
    <t>52701360</t>
  </si>
  <si>
    <t>281</t>
  </si>
  <si>
    <t>R767110008</t>
  </si>
  <si>
    <t>Z8 - OCELOVÉ OSAZOVACÍ RÁMY PRO JEDNOTKY STŘEŠNÍ VZT - DLE VÝPISU- D+M+DÍLENSKÁ DOKUMENTACE</t>
  </si>
  <si>
    <t>KG</t>
  </si>
  <si>
    <t>2036202674</t>
  </si>
  <si>
    <t>Poznámka k položce:_x000D_
 stavební část  D 108,118</t>
  </si>
  <si>
    <t>282</t>
  </si>
  <si>
    <t>R767110009</t>
  </si>
  <si>
    <t>Z9 - PLOŠINY DO VĚŽE VČ.ŽEBŘÍKŮ - DLE VÝPISU - D+M+DÍLENSKÁ DOKUMENTACE</t>
  </si>
  <si>
    <t>119604205</t>
  </si>
  <si>
    <t>Poznámka k položce:_x000D_
 stavební část  D 106,110, 118</t>
  </si>
  <si>
    <t>283</t>
  </si>
  <si>
    <t>R767110010</t>
  </si>
  <si>
    <t>Z10 - ZDVIHACÍ VĚŠADLO NA SUŠENÍ HADIC-DLE VÝPISU - D+M+DÍLENSKÁ DOKUMENTACE</t>
  </si>
  <si>
    <t>-184963120</t>
  </si>
  <si>
    <t>Poznámka k položce:_x000D_
stavební část  D 110, 118</t>
  </si>
  <si>
    <t>284</t>
  </si>
  <si>
    <t>R767110011</t>
  </si>
  <si>
    <t xml:space="preserve">711 - VNITŘNÍ RÁM 400*2500 DO OSTĚNÍ OKEN S VÝPLNÍ Z TKANINY-2XOTVÍRAVÁ KŘÍDLA - DLE VÝPISI - D+M+DÍLENSKÁ DOKUMENTACE - 2,np víceúčelový sál  </t>
  </si>
  <si>
    <t>2007698779</t>
  </si>
  <si>
    <t>Poznámka k položce:_x000D_
stavební část  D 106, 110, 118</t>
  </si>
  <si>
    <t>285</t>
  </si>
  <si>
    <t>767995117</t>
  </si>
  <si>
    <t>Montáž atypických zámečnických konstrukcí hm přes 250 do 500 kg</t>
  </si>
  <si>
    <t>-922023162</t>
  </si>
  <si>
    <t>Poznámka k položce:_x000D_
ocel do základů pro spojení</t>
  </si>
  <si>
    <t>771</t>
  </si>
  <si>
    <t>Podlahy z dlaždic</t>
  </si>
  <si>
    <t>286</t>
  </si>
  <si>
    <t>771474112</t>
  </si>
  <si>
    <t>Montáž soklů z dlaždic keramických rovných lepených cementovým flexibilním lepidlem v přes 65 do 90 mm</t>
  </si>
  <si>
    <t>-820119620</t>
  </si>
  <si>
    <t>287</t>
  </si>
  <si>
    <t>59761184</t>
  </si>
  <si>
    <t>sokl keramický mrazuvzdorný povrch hladký/matný tl do 10mm výšky přes 65 do 90mm</t>
  </si>
  <si>
    <t>-620929500</t>
  </si>
  <si>
    <t>"Přepočtené koeficientem množství"  83,98*1,1</t>
  </si>
  <si>
    <t>288</t>
  </si>
  <si>
    <t>771574415</t>
  </si>
  <si>
    <t>Montáž podlah keramických hladkých lepených cementovým flexibilním lepidlem přes 6 do 9 ks/m2</t>
  </si>
  <si>
    <t>1707410823</t>
  </si>
  <si>
    <t>133,61</t>
  </si>
  <si>
    <t>27,98</t>
  </si>
  <si>
    <t>289</t>
  </si>
  <si>
    <t>RMAT0003</t>
  </si>
  <si>
    <t>dlažba keramická Rako sk 92 tl 10 mm</t>
  </si>
  <si>
    <t>1154356587</t>
  </si>
  <si>
    <t>290</t>
  </si>
  <si>
    <t>RMAT0004</t>
  </si>
  <si>
    <t>dlažba keramická Rako schodovka sk 90 tl 9 mm</t>
  </si>
  <si>
    <t>-1747614766</t>
  </si>
  <si>
    <t>291</t>
  </si>
  <si>
    <t>998771202</t>
  </si>
  <si>
    <t>Přesun hmot procentní pro podlahy z dlaždic v objektech v přes 6 do 12 m</t>
  </si>
  <si>
    <t>-1764876271</t>
  </si>
  <si>
    <t>775</t>
  </si>
  <si>
    <t>Podlahy skládané</t>
  </si>
  <si>
    <t>292</t>
  </si>
  <si>
    <t>775413310</t>
  </si>
  <si>
    <t>Montáž soklíku ze dřeva tvrdého nebo měkkého přibíjeného s přetmelením</t>
  </si>
  <si>
    <t>-1594252955</t>
  </si>
  <si>
    <t>Poznámka k položce:_x000D_
stavební část  D 106, 110</t>
  </si>
  <si>
    <t>293</t>
  </si>
  <si>
    <t>61418155</t>
  </si>
  <si>
    <t>lišta soklová dřevěná š 15.0 mm, h 60.0 mm</t>
  </si>
  <si>
    <t>1195376865</t>
  </si>
  <si>
    <t>"Přepočtené koeficientem množství"  49,5*1,08</t>
  </si>
  <si>
    <t>294</t>
  </si>
  <si>
    <t>775511471</t>
  </si>
  <si>
    <t>Podlahy z vlysů lepených tl do 22 mm š přes 50 do 60 mm dl přes 350 do 400 mm dub I</t>
  </si>
  <si>
    <t>1519012462</t>
  </si>
  <si>
    <t>295</t>
  </si>
  <si>
    <t>61192580</t>
  </si>
  <si>
    <t>vlysy parketové š 60mm do dl 300mm I třída dub</t>
  </si>
  <si>
    <t>-1782743055</t>
  </si>
  <si>
    <t>296</t>
  </si>
  <si>
    <t>998775202</t>
  </si>
  <si>
    <t>Přesun hmot procentní pro podlahy dřevěné v objektech v přes 6 do 12 m</t>
  </si>
  <si>
    <t>-919661660</t>
  </si>
  <si>
    <t>297</t>
  </si>
  <si>
    <t>776141111</t>
  </si>
  <si>
    <t>Stěrka podlahová nivelační pro vyrovnání podkladu povlakových podlah pevnosti 20 MPa tl do 3 mm</t>
  </si>
  <si>
    <t>634014373</t>
  </si>
  <si>
    <t>Poznámka k položce:_x000D_
1NP a 2NP pod vinylové podlahy_x000D_
stavební část D 104 D 106 D 110</t>
  </si>
  <si>
    <t>298</t>
  </si>
  <si>
    <t>776221121</t>
  </si>
  <si>
    <t>Lepení elektrostaticky vodivých pásů z PVC</t>
  </si>
  <si>
    <t>790258120</t>
  </si>
  <si>
    <t>Poznámka k položce:_x000D_
stavební část  D 104, 106</t>
  </si>
  <si>
    <t>11,27+11,41+20,06+50,9+40,19+19,3+7,08+44+9,39</t>
  </si>
  <si>
    <t>299</t>
  </si>
  <si>
    <t>28411127</t>
  </si>
  <si>
    <t>PVC vinyl elektrostatický tl 2mm, hm 2980g/m2, hořlavost Bfl-s1, smykové tření µ 0,6, třída zátěže 34/43, odpor krytiny ≤10^6 napětí těla &lt;35V, pro průmysl a čisté prostory</t>
  </si>
  <si>
    <t>221222883</t>
  </si>
  <si>
    <t>"Přepočtené koeficientem množství"  213,6*1,1</t>
  </si>
  <si>
    <t>300</t>
  </si>
  <si>
    <t>776411111</t>
  </si>
  <si>
    <t>Montáž obvodových soklíků výšky do 80 mm</t>
  </si>
  <si>
    <t>-413800511</t>
  </si>
  <si>
    <t>14,2+14,6+15,72+43,05+17,63+31,63+6,9+43,1+6,64</t>
  </si>
  <si>
    <t>301</t>
  </si>
  <si>
    <t>28411003</t>
  </si>
  <si>
    <t>lišta soklová PVC 30x30mm</t>
  </si>
  <si>
    <t>-1889501020</t>
  </si>
  <si>
    <t>"Přepočtené koeficientem množství"  193,47*1,02</t>
  </si>
  <si>
    <t>302</t>
  </si>
  <si>
    <t>998776202</t>
  </si>
  <si>
    <t>Přesun hmot procentní pro podlahy povlakové v objektech v přes 6 do 12 m</t>
  </si>
  <si>
    <t>-643583606</t>
  </si>
  <si>
    <t>781</t>
  </si>
  <si>
    <t>Dokončovací práce - obklady</t>
  </si>
  <si>
    <t>303</t>
  </si>
  <si>
    <t>781161021</t>
  </si>
  <si>
    <t>Montáž profilu ukončujícího rohového nebo vanového</t>
  </si>
  <si>
    <t>622049666</t>
  </si>
  <si>
    <t>304</t>
  </si>
  <si>
    <t>19416005</t>
  </si>
  <si>
    <t>lišta ukončovací z eloxovaného hliníku 10mm</t>
  </si>
  <si>
    <t>-607220780</t>
  </si>
  <si>
    <t>"Přepočtené koeficientem množství"  18,2*1,1</t>
  </si>
  <si>
    <t>305</t>
  </si>
  <si>
    <t>781474111</t>
  </si>
  <si>
    <t>Montáž obkladů vnitřních keramických hladkých přes 6 do 9 ks/m2 lepených flexibilním lepidlem</t>
  </si>
  <si>
    <t>-1407824613</t>
  </si>
  <si>
    <t>Poznámka k položce:_x000D_
stavební část  D 104, 106, 110</t>
  </si>
  <si>
    <t>45,9*2+47,5*1,5</t>
  </si>
  <si>
    <t>37,5*2</t>
  </si>
  <si>
    <t>306</t>
  </si>
  <si>
    <t>RMAT0005</t>
  </si>
  <si>
    <t>B JB HL 400x300 OT3 1</t>
  </si>
  <si>
    <t>-1281884528</t>
  </si>
  <si>
    <t>"Přepočtené koeficientem množství"  238,05*1,05</t>
  </si>
  <si>
    <t>307</t>
  </si>
  <si>
    <t>781734112</t>
  </si>
  <si>
    <t>Montáž obkladů vnějších z obkladaček nebo obkladových pásků cihelných přes 50 do 85 ks/m2 lepené flexibilním lepidlem</t>
  </si>
  <si>
    <t>1273533030</t>
  </si>
  <si>
    <t>Poznámka k položce:_x000D_
stavební část  D 104, 106, 110, 112-115</t>
  </si>
  <si>
    <t>(11,43*9)-(0,8*2+0,8*1,1)+(44,7*4,6)-(3,8*1,15*6)</t>
  </si>
  <si>
    <t>308</t>
  </si>
  <si>
    <t>59623113</t>
  </si>
  <si>
    <t>pásek obkladový cihlový hladký 240x71x14mm červený</t>
  </si>
  <si>
    <t>1956463486</t>
  </si>
  <si>
    <t>"Přepočtené koeficientem množství"  279,79*48</t>
  </si>
  <si>
    <t>309</t>
  </si>
  <si>
    <t>998781202</t>
  </si>
  <si>
    <t>Přesun hmot procentní pro obklady keramické v objektech v přes 6 do 12 m</t>
  </si>
  <si>
    <t>-805194471</t>
  </si>
  <si>
    <t>783</t>
  </si>
  <si>
    <t>Dokončovací práce - nátěry</t>
  </si>
  <si>
    <t>310</t>
  </si>
  <si>
    <t>783104100</t>
  </si>
  <si>
    <t>Provedení základního jednonásobného nátěru truhlářských konstrukcí</t>
  </si>
  <si>
    <t>1732746208</t>
  </si>
  <si>
    <t>311</t>
  </si>
  <si>
    <t>783108210</t>
  </si>
  <si>
    <t>Provedení lakovacího dvojnásobného nátěru truhlářských konstrukcí s mezibroušením</t>
  </si>
  <si>
    <t>142355025</t>
  </si>
  <si>
    <t>312</t>
  </si>
  <si>
    <t>RMAT0006</t>
  </si>
  <si>
    <t>lak na parkety vrch Tango sport</t>
  </si>
  <si>
    <t>-1919607476</t>
  </si>
  <si>
    <t>313</t>
  </si>
  <si>
    <t>783314201</t>
  </si>
  <si>
    <t>Základní antikorozní jednonásobný syntetický standardní nátěr zámečnických konstrukcí</t>
  </si>
  <si>
    <t>1820835133</t>
  </si>
  <si>
    <t>Poznámka k položce:_x000D_
zárubně_x000D_
stavební část  D 104, 106</t>
  </si>
  <si>
    <t>314</t>
  </si>
  <si>
    <t>783315101</t>
  </si>
  <si>
    <t>Mezinátěr jednonásobný syntetický standardní zámečnických konstrukcí</t>
  </si>
  <si>
    <t>1563294496</t>
  </si>
  <si>
    <t>315</t>
  </si>
  <si>
    <t>783317101</t>
  </si>
  <si>
    <t>Krycí jednonásobný syntetický standardní nátěr zámečnických konstrukcí</t>
  </si>
  <si>
    <t>-1400740889</t>
  </si>
  <si>
    <t>784</t>
  </si>
  <si>
    <t>Dokončovací práce - malby a tapety</t>
  </si>
  <si>
    <t>316</t>
  </si>
  <si>
    <t>784181101</t>
  </si>
  <si>
    <t>Základní akrylátová jednonásobná bezbarvá penetrace podkladu v místnostech v do 3,80 m</t>
  </si>
  <si>
    <t>773995766</t>
  </si>
  <si>
    <t>strop</t>
  </si>
  <si>
    <t>628</t>
  </si>
  <si>
    <t>stěny</t>
  </si>
  <si>
    <t>1391+1158 "viz.výkaz vnitřních omítek"</t>
  </si>
  <si>
    <t>317</t>
  </si>
  <si>
    <t>784221101</t>
  </si>
  <si>
    <t>Dvojnásobné bílé malby ze směsí za sucha dobře otěruvzdorných v místnostech do 3,80 m</t>
  </si>
  <si>
    <t>86052628</t>
  </si>
  <si>
    <t>Práce a dodávky M</t>
  </si>
  <si>
    <t>43-M</t>
  </si>
  <si>
    <t>Montáž ocelových konstrukcí</t>
  </si>
  <si>
    <t>318</t>
  </si>
  <si>
    <t>M430001</t>
  </si>
  <si>
    <t>Dodávka a montáž venkovního ocelového schodiště vč. dílenské dokumentace</t>
  </si>
  <si>
    <t>-142144145</t>
  </si>
  <si>
    <t>SO 01 - 3-OBJEKT HZ - ZDRAVOTECHNIKA</t>
  </si>
  <si>
    <t>PSV - 721 - kanalizace vnitřní</t>
  </si>
  <si>
    <t xml:space="preserve">    D1 - </t>
  </si>
  <si>
    <t>D2 - 722 - vodovod vnitřní</t>
  </si>
  <si>
    <t>D3 - 723 - plynovod vnitřní</t>
  </si>
  <si>
    <t>D4 - 724 - stlačený vzduch</t>
  </si>
  <si>
    <t>D5 - 725 - kompletace ZT</t>
  </si>
  <si>
    <t>721 - kanalizace vnitřní</t>
  </si>
  <si>
    <t>D1</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</si>
  <si>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</si>
  <si>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</si>
  <si>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</si>
  <si>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</si>
  <si>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</si>
  <si>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</si>
  <si>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</si>
  <si>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</si>
  <si>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</si>
  <si>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</si>
  <si>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</si>
  <si>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</si>
  <si>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</si>
  <si>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</si>
  <si>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</si>
  <si>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</si>
  <si>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</si>
  <si>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</si>
  <si>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</si>
  <si>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</si>
  <si>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</si>
  <si>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</si>
  <si>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</si>
  <si>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</si>
  <si>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</si>
  <si>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</si>
  <si>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</si>
  <si>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</si>
  <si>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</si>
  <si>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</si>
  <si>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</si>
  <si>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</si>
  <si>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</si>
  <si>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</si>
  <si>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</si>
  <si>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</si>
  <si>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</si>
  <si>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</si>
  <si>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</si>
  <si>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</si>
  <si>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</si>
  <si>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</si>
  <si>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</si>
  <si>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</si>
  <si>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</si>
  <si>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Protipožární ucpávka</t>
  </si>
  <si>
    <t>725929102</t>
  </si>
  <si>
    <t>Výrobní dokumentace umístění protipožárních ucpávek</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</si>
  <si>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</si>
  <si>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</si>
  <si>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</si>
  <si>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</si>
  <si>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</si>
  <si>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</si>
  <si>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</si>
  <si>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</si>
  <si>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</si>
  <si>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</si>
  <si>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D2</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</si>
  <si>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</si>
  <si>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</si>
  <si>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</si>
  <si>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</si>
  <si>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</si>
  <si>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</si>
  <si>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</si>
  <si>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</si>
  <si>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</si>
  <si>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</si>
  <si>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</si>
  <si>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</si>
  <si>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</si>
  <si>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</si>
  <si>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</si>
  <si>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</si>
  <si>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</si>
  <si>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</si>
  <si>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</si>
  <si>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</si>
  <si>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</si>
  <si>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</si>
  <si>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</si>
  <si>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</si>
  <si>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</si>
  <si>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</si>
  <si>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</si>
  <si>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</si>
  <si>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</si>
  <si>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</si>
  <si>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</si>
  <si>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</si>
  <si>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</si>
  <si>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</si>
  <si>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</si>
  <si>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</si>
  <si>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</si>
  <si>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</si>
  <si>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</si>
  <si>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</si>
  <si>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</si>
  <si>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</si>
  <si>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</si>
  <si>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</si>
  <si>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</si>
  <si>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</si>
  <si>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</si>
  <si>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</si>
  <si>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</si>
  <si>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</si>
  <si>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</si>
  <si>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</si>
  <si>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</si>
  <si>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</si>
  <si>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</si>
  <si>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</si>
  <si>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</si>
  <si>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</si>
  <si>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</si>
  <si>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</si>
  <si>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</si>
  <si>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</si>
  <si>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</si>
  <si>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</si>
  <si>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D3</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</si>
  <si>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</si>
  <si>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</si>
  <si>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</si>
  <si>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</si>
  <si>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</si>
  <si>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</si>
  <si>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</si>
  <si>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</si>
  <si>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</si>
  <si>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</si>
  <si>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</si>
  <si>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</si>
  <si>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</si>
  <si>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</si>
  <si>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</si>
  <si>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</si>
  <si>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</si>
  <si>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</si>
  <si>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</si>
  <si>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</si>
  <si>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</si>
  <si>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</si>
  <si>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</si>
  <si>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</si>
  <si>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</si>
  <si>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</si>
  <si>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</si>
  <si>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</si>
  <si>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</si>
  <si>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</si>
  <si>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</si>
  <si>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D4</t>
  </si>
  <si>
    <t>724 - stlačený vzduch</t>
  </si>
  <si>
    <t>722176039</t>
  </si>
  <si>
    <t>Zlab pozink. D 25mm</t>
  </si>
  <si>
    <t>722190504</t>
  </si>
  <si>
    <t>Rychlospojka</t>
  </si>
  <si>
    <t>722221117</t>
  </si>
  <si>
    <t>Kompresor s odluč. oleje</t>
  </si>
  <si>
    <t>D5</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</si>
  <si>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</si>
  <si>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</si>
  <si>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</si>
  <si>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</si>
  <si>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</si>
  <si>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</si>
  <si>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</si>
  <si>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</si>
  <si>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</si>
  <si>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</si>
  <si>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</si>
  <si>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</si>
  <si>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</si>
  <si>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</si>
  <si>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</si>
  <si>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</si>
  <si>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</si>
  <si>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</si>
  <si>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</si>
  <si>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</si>
  <si>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</si>
  <si>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</si>
  <si>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</si>
  <si>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</si>
  <si>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</si>
  <si>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</si>
  <si>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</si>
  <si>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</si>
  <si>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</si>
  <si>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</si>
  <si>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</si>
  <si>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</si>
  <si>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</si>
  <si>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</si>
  <si>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</si>
  <si>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</si>
  <si>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</si>
  <si>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</si>
  <si>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</si>
  <si>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</si>
  <si>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</si>
  <si>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</si>
  <si>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</si>
  <si>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</si>
  <si>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</si>
  <si>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</si>
  <si>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</si>
  <si>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</si>
  <si>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</si>
  <si>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</si>
  <si>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</si>
  <si>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</si>
  <si>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</si>
  <si>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</si>
  <si>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</si>
  <si>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</si>
  <si>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</si>
  <si>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</si>
  <si>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</si>
  <si>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</si>
  <si>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</si>
  <si>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</si>
  <si>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</si>
  <si>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</si>
  <si>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</si>
  <si>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</si>
  <si>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</si>
  <si>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</si>
  <si>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</si>
  <si>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</si>
  <si>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</si>
  <si>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</si>
  <si>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</si>
  <si>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</si>
  <si>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</si>
  <si>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</si>
  <si>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</si>
  <si>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</si>
  <si>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</si>
  <si>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998725101</t>
  </si>
  <si>
    <t>Přesun zařiz předměty objekt v -6m</t>
  </si>
  <si>
    <t>SO 01 - 4-OBJEKT HZ - ÚSTŘEDNÍ TOPENÍ</t>
  </si>
  <si>
    <t>PSV - 731 - kotelny</t>
  </si>
  <si>
    <t>D2 - 732 - strojovny</t>
  </si>
  <si>
    <t>D3 - 733 - potrubí</t>
  </si>
  <si>
    <t>D4 - 734 - armatury</t>
  </si>
  <si>
    <t>D5 - 735 - otopná tělesa</t>
  </si>
  <si>
    <t xml:space="preserve">      D6 - Solární ohřev TUV</t>
  </si>
  <si>
    <t>731 - kotelny</t>
  </si>
  <si>
    <t>731119117</t>
  </si>
  <si>
    <t>Pl.kondenz.kotel  38kW</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</si>
  <si>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</si>
  <si>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</si>
  <si>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</si>
  <si>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</si>
  <si>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</si>
  <si>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</si>
  <si>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</si>
  <si>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</si>
  <si>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</si>
  <si>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</si>
  <si>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</si>
  <si>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</si>
  <si>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</si>
  <si>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</si>
  <si>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T</t>
  </si>
  <si>
    <t>732 - strojovny</t>
  </si>
  <si>
    <t>732111147</t>
  </si>
  <si>
    <t>Rozdělovače/sběrače RS KOMBI-M 120/,6 MPa</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</si>
  <si>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</si>
  <si>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</si>
  <si>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</si>
  <si>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</si>
  <si>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</si>
  <si>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</si>
  <si>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</si>
  <si>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</si>
  <si>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</si>
  <si>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</si>
  <si>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</si>
  <si>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</si>
  <si>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</si>
  <si>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</si>
  <si>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</si>
  <si>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</si>
  <si>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</si>
  <si>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</si>
  <si>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</si>
  <si>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</si>
  <si>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</si>
  <si>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</si>
  <si>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</si>
  <si>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</si>
  <si>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</si>
  <si>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</si>
  <si>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</si>
  <si>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</si>
  <si>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</si>
  <si>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</si>
  <si>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</si>
  <si>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</si>
  <si>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</si>
  <si>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</si>
  <si>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</si>
  <si>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</si>
  <si>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</si>
  <si>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</si>
  <si>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</si>
  <si>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</si>
  <si>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</si>
  <si>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</si>
  <si>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</si>
  <si>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</si>
  <si>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</si>
  <si>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</si>
  <si>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</si>
  <si>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</si>
  <si>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</si>
  <si>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</si>
  <si>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</si>
  <si>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</si>
  <si>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</si>
  <si>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</si>
  <si>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</si>
  <si>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</si>
  <si>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</si>
  <si>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</si>
  <si>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</si>
  <si>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</si>
  <si>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</si>
  <si>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</si>
  <si>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</si>
  <si>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</si>
  <si>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</si>
  <si>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</si>
  <si>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</si>
  <si>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</si>
  <si>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</si>
  <si>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</si>
  <si>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</si>
  <si>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</si>
  <si>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</si>
  <si>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</si>
  <si>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</si>
  <si>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</si>
  <si>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</si>
  <si>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</si>
  <si>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</si>
  <si>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</si>
  <si>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</si>
  <si>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</si>
  <si>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</si>
  <si>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</si>
  <si>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</si>
  <si>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</si>
  <si>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</si>
  <si>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</si>
  <si>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</si>
  <si>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</si>
  <si>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</si>
  <si>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</si>
  <si>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</si>
  <si>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</si>
  <si>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</si>
  <si>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</si>
  <si>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</si>
  <si>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</si>
  <si>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</si>
  <si>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</si>
  <si>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</si>
  <si>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</si>
  <si>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</si>
  <si>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</si>
  <si>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</si>
  <si>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</si>
  <si>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</si>
  <si>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</si>
  <si>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</si>
  <si>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</si>
  <si>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</si>
  <si>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</si>
  <si>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</si>
  <si>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</si>
  <si>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</si>
  <si>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</si>
  <si>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</si>
  <si>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</si>
  <si>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</si>
  <si>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</si>
  <si>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</si>
  <si>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</si>
  <si>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</si>
  <si>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</si>
  <si>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</si>
  <si>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</si>
  <si>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</si>
  <si>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</si>
  <si>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</si>
  <si>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</si>
  <si>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</si>
  <si>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</si>
  <si>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</si>
  <si>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</si>
  <si>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</si>
  <si>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</si>
  <si>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</si>
  <si>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</si>
  <si>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</si>
  <si>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</si>
  <si>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</si>
  <si>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</si>
  <si>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</si>
  <si>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</si>
  <si>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</si>
  <si>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</si>
  <si>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</si>
  <si>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</si>
  <si>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</si>
  <si>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</si>
  <si>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</si>
  <si>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</si>
  <si>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</si>
  <si>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</si>
  <si>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</si>
  <si>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</si>
  <si>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</si>
  <si>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</si>
  <si>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</si>
  <si>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</si>
  <si>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</si>
  <si>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</si>
  <si>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</si>
  <si>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</si>
  <si>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</si>
  <si>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</si>
  <si>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</si>
  <si>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</si>
  <si>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</si>
  <si>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</si>
  <si>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</si>
  <si>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</si>
  <si>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</si>
  <si>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</si>
  <si>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</si>
  <si>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</si>
  <si>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</si>
  <si>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</si>
  <si>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</si>
  <si>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</si>
  <si>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</si>
  <si>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</si>
  <si>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</si>
  <si>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</si>
  <si>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</si>
  <si>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</si>
  <si>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</si>
  <si>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</si>
  <si>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</si>
  <si>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</si>
  <si>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</si>
  <si>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</si>
  <si>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</si>
  <si>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</si>
  <si>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</si>
  <si>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262144</t>
  </si>
  <si>
    <t>998735101</t>
  </si>
  <si>
    <t>Přesun otop tělesa objekt v -6m</t>
  </si>
  <si>
    <t>D6</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</si>
  <si>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</si>
  <si>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</si>
  <si>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</si>
  <si>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</si>
  <si>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</si>
  <si>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</si>
  <si>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</si>
  <si>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</si>
  <si>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</si>
  <si>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</si>
  <si>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</si>
  <si>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</si>
  <si>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</si>
  <si>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</si>
  <si>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</si>
  <si>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</si>
  <si>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</si>
  <si>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</si>
  <si>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</si>
  <si>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</si>
  <si>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</si>
  <si>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</si>
  <si>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</si>
  <si>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</si>
  <si>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</si>
  <si>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</si>
  <si>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</si>
  <si>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</si>
  <si>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</si>
  <si>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</si>
  <si>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</si>
  <si>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</si>
  <si>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</si>
  <si>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</si>
  <si>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</si>
  <si>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</si>
  <si>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</si>
  <si>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</si>
  <si>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</si>
  <si>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</si>
  <si>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</si>
  <si>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</si>
  <si>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</si>
  <si>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</si>
  <si>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</si>
  <si>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</si>
  <si>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</si>
  <si>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</si>
  <si>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</si>
  <si>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</si>
  <si>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</si>
  <si>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</si>
  <si>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</si>
  <si>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</si>
  <si>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</si>
  <si>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</si>
  <si>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</si>
  <si>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</si>
  <si>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</si>
  <si>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</si>
  <si>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</si>
  <si>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</si>
  <si>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</si>
  <si>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</si>
  <si>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</si>
  <si>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</si>
  <si>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</si>
  <si>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</si>
  <si>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</si>
  <si>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</si>
  <si>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</si>
  <si>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</si>
  <si>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</si>
  <si>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</si>
  <si>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</si>
  <si>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</si>
  <si>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</si>
  <si>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</si>
  <si>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</si>
  <si>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</si>
  <si>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</si>
  <si>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</si>
  <si>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</si>
  <si>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</si>
  <si>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</si>
  <si>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</si>
  <si>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</si>
  <si>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</si>
  <si>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</si>
  <si>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</si>
  <si>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</si>
  <si>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</si>
  <si>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</si>
  <si>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</si>
  <si>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</si>
  <si>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</si>
  <si>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</si>
  <si>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</si>
  <si>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</si>
  <si>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</si>
  <si>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</si>
  <si>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</si>
  <si>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</si>
  <si>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</si>
  <si>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</si>
  <si>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</si>
  <si>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</si>
  <si>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</si>
  <si>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</si>
  <si>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</si>
  <si>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</si>
  <si>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</si>
  <si>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</si>
  <si>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</si>
  <si>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</si>
  <si>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</si>
  <si>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</si>
  <si>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</si>
  <si>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</si>
  <si>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</si>
  <si>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</si>
  <si>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</si>
  <si>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</si>
  <si>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</si>
  <si>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</si>
  <si>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</si>
  <si>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</si>
  <si>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</si>
  <si>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</si>
  <si>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</si>
  <si>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KABELY NN - CELKEM</t>
  </si>
  <si>
    <t>SVÍTIDLA</t>
  </si>
  <si>
    <t>POL27 M</t>
  </si>
  <si>
    <t>Svítidlo s označemím "A"</t>
  </si>
  <si>
    <t>POL27 D</t>
  </si>
  <si>
    <t>Poznámka k položce:_x000D_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</si>
  <si>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</si>
  <si>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</si>
  <si>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</si>
  <si>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položce:_x000D_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</si>
  <si>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</si>
  <si>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</si>
  <si>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</si>
  <si>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položce:_x000D_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</si>
  <si>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</si>
  <si>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</si>
  <si>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</si>
  <si>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položce:_x000D_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</si>
  <si>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</si>
  <si>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</si>
  <si>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</si>
  <si>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položce:_x000D_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</si>
  <si>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</si>
  <si>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</si>
  <si>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</si>
  <si>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položce:_x000D_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</si>
  <si>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</si>
  <si>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</si>
  <si>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</si>
  <si>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položce:_x000D_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</si>
  <si>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</si>
  <si>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</si>
  <si>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</si>
  <si>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položce:_x000D_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</si>
  <si>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</si>
  <si>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</si>
  <si>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</si>
  <si>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položce:_x000D_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</si>
  <si>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</si>
  <si>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</si>
  <si>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</si>
  <si>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položce:_x000D_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</si>
  <si>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</si>
  <si>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</si>
  <si>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POL37 D</t>
  </si>
  <si>
    <t>Poznámka k položce:_x000D_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</si>
  <si>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</si>
  <si>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</si>
  <si>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POL38 D</t>
  </si>
  <si>
    <t>Poznámka k položce:_x000D_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</si>
  <si>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</si>
  <si>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</si>
  <si>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POL39 D</t>
  </si>
  <si>
    <t>Poznámka k položce:_x000D_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</si>
  <si>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</si>
  <si>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</si>
  <si>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POL40 D</t>
  </si>
  <si>
    <t>Poznámka k položce:_x000D_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</si>
  <si>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</si>
  <si>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</si>
  <si>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PO41 D</t>
  </si>
  <si>
    <t>Poznámka k položce:_x000D_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</si>
  <si>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</si>
  <si>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</si>
  <si>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POL42 D</t>
  </si>
  <si>
    <t>Poznámka k položce:_x000D_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</si>
  <si>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</si>
  <si>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</si>
  <si>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POL43 D</t>
  </si>
  <si>
    <t>Poznámka k položce:_x000D_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</si>
  <si>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</si>
  <si>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</si>
  <si>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SVÍTIDLA CELKEM</t>
  </si>
  <si>
    <t>D7</t>
  </si>
  <si>
    <t>PŘÍSTROJE</t>
  </si>
  <si>
    <t>POL45 M</t>
  </si>
  <si>
    <t>Vypínač č. 1, IP44, v provedení pod omítku 10A/230V</t>
  </si>
  <si>
    <t>POL45 D</t>
  </si>
  <si>
    <t>POL46 M</t>
  </si>
  <si>
    <t>Vypínač č. 1, IP20, v provedení pod omítku 10A/230V</t>
  </si>
  <si>
    <t>POL46 D</t>
  </si>
  <si>
    <t>POL47 M</t>
  </si>
  <si>
    <t>Vypínač č. 1S, IP20, v provedení pod omítku 10A/230V</t>
  </si>
  <si>
    <t>POL47  D</t>
  </si>
  <si>
    <t>POL48 M</t>
  </si>
  <si>
    <t>Vypínač č. 5, IP20, v provedení pod omítku 10A/230V</t>
  </si>
  <si>
    <t>POL 48 D</t>
  </si>
  <si>
    <t>POL49 M</t>
  </si>
  <si>
    <t>Vypínač č. 6, IP20, v provedení pod omítku 10A/230V</t>
  </si>
  <si>
    <t>POL49 D</t>
  </si>
  <si>
    <t>POL50 M</t>
  </si>
  <si>
    <t>Tlačítko 1/0S, IP20, v provedení na omítku</t>
  </si>
  <si>
    <t>POL50 D</t>
  </si>
  <si>
    <t>POL51 M</t>
  </si>
  <si>
    <t>Vypínač 3f., IP65, v provedení na omítku 25A/400V</t>
  </si>
  <si>
    <t>POL51 D</t>
  </si>
  <si>
    <t>POL52 M</t>
  </si>
  <si>
    <t>Vypínač 3-pól. VYP/ZAP/AUT, v provedení na omítku 20A/400V</t>
  </si>
  <si>
    <t>POL52 D</t>
  </si>
  <si>
    <t>POL53 M</t>
  </si>
  <si>
    <t>Zásuvka 1VZ, IP 21, v provedení pod omítkou, 16A/230V, kompletní vč. rámečku a krytu</t>
  </si>
  <si>
    <t>POL53 D</t>
  </si>
  <si>
    <t>POL54 M</t>
  </si>
  <si>
    <t>Zásuvka 2VZ, IP 21, v provedení pod omítkou, 16A/230V, kompletní vč. rámečku a krytu</t>
  </si>
  <si>
    <t>POL54 D</t>
  </si>
  <si>
    <t>POL55 M</t>
  </si>
  <si>
    <t>Zásuvka 3VZ, IP 201 v provedení pod omítkou, 16A/230V, kompletní vč. rámečku a krytu</t>
  </si>
  <si>
    <t>POL55 D</t>
  </si>
  <si>
    <t>POL56 M</t>
  </si>
  <si>
    <t>Zásuvka 4V4, IP 20, v provedení pod omítkou, 16A/230V, kompletní vč. rámečku a krytu</t>
  </si>
  <si>
    <t>POL56 D</t>
  </si>
  <si>
    <t>POL57 M</t>
  </si>
  <si>
    <t>Zásuvka 4V4P, IP 20, v provedení pod omítkou, 16A/230V,s př. ochranou tř. III, kompletní vč. rámečku a krytu</t>
  </si>
  <si>
    <t>POL57 D</t>
  </si>
  <si>
    <t>POL58 M</t>
  </si>
  <si>
    <t>Detektor přítomností stropní, přisazený, 360°, 10A,230V, IP21</t>
  </si>
  <si>
    <t>POL58 D</t>
  </si>
  <si>
    <t>POL59 M</t>
  </si>
  <si>
    <t>Detektor přítomností nástěnný, přisazený, 210°, 10A,230V</t>
  </si>
  <si>
    <t>POL59 D</t>
  </si>
  <si>
    <t>POL60 M</t>
  </si>
  <si>
    <t>Relé CM3-4B, pod vypínač</t>
  </si>
  <si>
    <t>POL60 D</t>
  </si>
  <si>
    <t>POL61 M</t>
  </si>
  <si>
    <t>Relé SMR-B,  4000VA, 230V</t>
  </si>
  <si>
    <t>POL61 D</t>
  </si>
  <si>
    <t>POL62 M</t>
  </si>
  <si>
    <t>Hydrostat nástěnný IP54 , 10A/230V</t>
  </si>
  <si>
    <t>POL62 D</t>
  </si>
  <si>
    <t>POL63 M</t>
  </si>
  <si>
    <t>Zásuvka jednonásobná, IP 44, v provedení na omítku, 16A/230V</t>
  </si>
  <si>
    <t>POL63 D</t>
  </si>
  <si>
    <t>POL64 M</t>
  </si>
  <si>
    <t>Zásuvka průmyslová, IP 54, v provedení na omítkou, 16A/400V</t>
  </si>
  <si>
    <t>POL64 D</t>
  </si>
  <si>
    <t>POL65 M</t>
  </si>
  <si>
    <t>Elektroinstalační krabice KP 68 (KOPOS)</t>
  </si>
  <si>
    <t>POL65 D</t>
  </si>
  <si>
    <t>POL66 M</t>
  </si>
  <si>
    <t>Elektroinstalační krabice KU 68 1903 (KOPOS), vč.svorkovnice</t>
  </si>
  <si>
    <t>POL66 D</t>
  </si>
  <si>
    <t>POL67 M</t>
  </si>
  <si>
    <t>Elektroinstalační krabice IP44 8111</t>
  </si>
  <si>
    <t>POL67 D</t>
  </si>
  <si>
    <t>POL68 M</t>
  </si>
  <si>
    <t>Návěstidlo/Výstražné světlo VPV-L, provedení LED - dvě červená světla pr.210mm, sluneční clony, 230V, elektoniky blikače, včetně nástěnné konzoly</t>
  </si>
  <si>
    <t>POL68 D</t>
  </si>
  <si>
    <t>POL69 M</t>
  </si>
  <si>
    <t>PVC trubka ohebná 125N pr. 16mm</t>
  </si>
  <si>
    <t>POL69 D</t>
  </si>
  <si>
    <t>POL70 M</t>
  </si>
  <si>
    <t>PVC trubka ohebná 125N pr. 25mm</t>
  </si>
  <si>
    <t>POL70 D</t>
  </si>
  <si>
    <t>POL71 M</t>
  </si>
  <si>
    <t>PVC trubka tuhá 750N/5cm vnitřní průměr pr. 16mm, včetně příchytek</t>
  </si>
  <si>
    <t>POL71 D</t>
  </si>
  <si>
    <t>POL72 M</t>
  </si>
  <si>
    <t>PVC trubka tuhá 750N/5cm vnitřní průměr pr. 25mm, včetně příchytek</t>
  </si>
  <si>
    <t>POL72 D</t>
  </si>
  <si>
    <t>POL73 M</t>
  </si>
  <si>
    <t>Drátěný kabelový žlab 50x50, vč. víka, závěsů, spojek atd.</t>
  </si>
  <si>
    <t>POL73 D</t>
  </si>
  <si>
    <t>POL74 M</t>
  </si>
  <si>
    <t>Kabelový žlab 200x100mm vč. víka, závěsů, spojek, kolen atd.</t>
  </si>
  <si>
    <t>POL74 D</t>
  </si>
  <si>
    <t>POL75 M</t>
  </si>
  <si>
    <t>Střešní prostup pro kabely o pr. 50mm, typ peryskop</t>
  </si>
  <si>
    <t>POL75 D</t>
  </si>
  <si>
    <t>POL,76 M</t>
  </si>
  <si>
    <t>Zemnící svorka ZSA 16 včetně Cu pásku</t>
  </si>
  <si>
    <t>POL76 D</t>
  </si>
  <si>
    <t>POL77 M</t>
  </si>
  <si>
    <t>Zemnící svorka ZS 4</t>
  </si>
  <si>
    <t>POL77 D</t>
  </si>
  <si>
    <t>POL78 M</t>
  </si>
  <si>
    <t>Pomocná ochranná svorkovnice PAS s krytem</t>
  </si>
  <si>
    <t>POL78 D</t>
  </si>
  <si>
    <t>D8</t>
  </si>
  <si>
    <t>PŘÍSTROJE CELKEM</t>
  </si>
  <si>
    <t>D9</t>
  </si>
  <si>
    <t>OSTATNÍ PRÁCE</t>
  </si>
  <si>
    <t>POL79 M</t>
  </si>
  <si>
    <t>Úprava stávajícího zařízení - přeložka stávajících kabelů a napojení stávajících kabelů do nových rozváděčů</t>
  </si>
  <si>
    <t>HOD</t>
  </si>
  <si>
    <t>POL80 M</t>
  </si>
  <si>
    <t>Nepředvídatelné práce</t>
  </si>
  <si>
    <t>POL81 M</t>
  </si>
  <si>
    <t>Demontáž stávajícího el zařízení, vč. odvozu a ekol. likvidace suti</t>
  </si>
  <si>
    <t>POL82 M</t>
  </si>
  <si>
    <t>Vysekání kabelových rýh š.150x70mm ve stěne</t>
  </si>
  <si>
    <t>POL83 M</t>
  </si>
  <si>
    <t>Vysekání kabelových rýh š.100x70mm ve stěne</t>
  </si>
  <si>
    <t>POL 84 M</t>
  </si>
  <si>
    <t>Vysekání kabelových rýh š.50x70mm ve stěne</t>
  </si>
  <si>
    <t>POL85 M</t>
  </si>
  <si>
    <t>Vysekání kabelových rýh š.30x30mm v cihelné stěně</t>
  </si>
  <si>
    <t>POL86 M</t>
  </si>
  <si>
    <t>Vysekání kabelových rýh š.30x30mm ve stropě</t>
  </si>
  <si>
    <t>POL87 M</t>
  </si>
  <si>
    <t>Vysekání kapes pro špalíky a krabice 5x5x5 v cihl. Zdivu</t>
  </si>
  <si>
    <t>POL 88 0</t>
  </si>
  <si>
    <t>Hrubá výplň rýh ve stěnách do 3x3 cm maltou ze SMS</t>
  </si>
  <si>
    <t>POL89 M</t>
  </si>
  <si>
    <t>Hrubá výplň rýh ve stěnách do 5x5 cm maltou ze SMS</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</si>
  <si>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</si>
  <si>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</si>
  <si>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</si>
  <si>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</si>
  <si>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</si>
  <si>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</si>
  <si>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</si>
  <si>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</si>
  <si>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</si>
  <si>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</si>
  <si>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</si>
  <si>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</si>
  <si>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</si>
  <si>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</si>
  <si>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</si>
  <si>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</si>
  <si>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</si>
  <si>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</si>
  <si>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</si>
  <si>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</si>
  <si>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</si>
  <si>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</si>
  <si>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</si>
  <si>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</si>
  <si>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</si>
  <si>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</si>
  <si>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</si>
  <si>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</si>
  <si>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</si>
  <si>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</si>
  <si>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</si>
  <si>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</si>
  <si>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</si>
  <si>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</si>
  <si>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položce:_x000D_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</si>
  <si>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</si>
  <si>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</si>
  <si>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</si>
  <si>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</si>
  <si>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</si>
  <si>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</si>
  <si>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</si>
  <si>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</si>
  <si>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</si>
  <si>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</si>
  <si>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</si>
  <si>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</si>
  <si>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</si>
  <si>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</si>
  <si>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</si>
  <si>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</si>
  <si>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</si>
  <si>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</si>
  <si>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</si>
  <si>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</si>
  <si>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</si>
  <si>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</si>
  <si>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</si>
  <si>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</si>
  <si>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</si>
  <si>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</si>
  <si>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</si>
  <si>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</si>
  <si>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</si>
  <si>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</si>
  <si>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</si>
  <si>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</si>
  <si>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</si>
  <si>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</si>
  <si>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</si>
  <si>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</si>
  <si>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</si>
  <si>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</si>
  <si>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</si>
  <si>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</si>
  <si>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</si>
  <si>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</si>
  <si>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</si>
  <si>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</si>
  <si>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</si>
  <si>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</si>
  <si>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</si>
  <si>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</si>
  <si>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</si>
  <si>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</si>
  <si>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</si>
  <si>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</si>
  <si>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</si>
  <si>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</si>
  <si>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</si>
  <si>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</si>
  <si>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</si>
  <si>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</si>
  <si>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</si>
  <si>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</si>
  <si>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</si>
  <si>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</si>
  <si>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</si>
  <si>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</si>
  <si>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</si>
  <si>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</si>
  <si>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</si>
  <si>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</si>
  <si>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</si>
  <si>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</si>
  <si>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</si>
  <si>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</si>
  <si>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</si>
  <si>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</si>
  <si>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</si>
  <si>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</si>
  <si>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</si>
  <si>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</si>
  <si>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</si>
  <si>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</si>
  <si>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</si>
  <si>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</si>
  <si>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</si>
  <si>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</si>
  <si>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</si>
  <si>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</si>
  <si>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</si>
  <si>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</si>
  <si>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</si>
  <si>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</si>
  <si>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</si>
  <si>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</si>
  <si>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</si>
  <si>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</si>
  <si>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položce:_x000D_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</si>
  <si>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</si>
  <si>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</si>
  <si>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</si>
  <si>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</si>
  <si>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</si>
  <si>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položce:_x000D_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</si>
  <si>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</si>
  <si>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</si>
  <si>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</si>
  <si>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</si>
  <si>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</si>
  <si>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</si>
  <si>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</si>
  <si>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</si>
  <si>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</si>
  <si>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</si>
  <si>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</si>
  <si>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</si>
  <si>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</si>
  <si>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</si>
  <si>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</si>
  <si>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</si>
  <si>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</si>
  <si>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</si>
  <si>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</si>
  <si>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</si>
  <si>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</si>
  <si>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</si>
  <si>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</si>
  <si>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</si>
  <si>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</si>
  <si>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</si>
  <si>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</si>
  <si>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</si>
  <si>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</si>
  <si>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</si>
  <si>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</si>
  <si>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</si>
  <si>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</si>
  <si>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</si>
  <si>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</si>
  <si>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</si>
  <si>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</si>
  <si>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</si>
  <si>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</si>
  <si>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</si>
  <si>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</si>
  <si>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</si>
  <si>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</si>
  <si>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</si>
  <si>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</si>
  <si>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</si>
  <si>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</si>
  <si>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</si>
  <si>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</si>
  <si>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</si>
  <si>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</si>
  <si>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</si>
  <si>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</si>
  <si>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</si>
  <si>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</si>
  <si>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</si>
  <si>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</si>
  <si>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</si>
  <si>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</si>
  <si>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</si>
  <si>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</si>
  <si>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</si>
  <si>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</si>
  <si>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</si>
  <si>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</si>
  <si>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</si>
  <si>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</si>
  <si>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</si>
  <si>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</si>
  <si>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</si>
  <si>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</si>
  <si>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</si>
  <si>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</si>
  <si>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</si>
  <si>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</si>
  <si>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</si>
  <si>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</si>
  <si>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</si>
  <si>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</si>
  <si>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</si>
  <si>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</si>
  <si>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</si>
  <si>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</si>
  <si>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</si>
  <si>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</si>
  <si>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</si>
  <si>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</si>
  <si>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</si>
  <si>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</si>
  <si>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</si>
  <si>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</si>
  <si>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</si>
  <si>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</si>
  <si>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</si>
  <si>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</si>
  <si>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</si>
  <si>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</si>
  <si>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</si>
  <si>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</si>
  <si>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</si>
  <si>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</si>
  <si>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</si>
  <si>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</si>
  <si>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</si>
  <si>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</si>
  <si>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</si>
  <si>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</si>
  <si>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</si>
  <si>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</si>
  <si>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</si>
  <si>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</si>
  <si>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</si>
  <si>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</si>
  <si>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</si>
  <si>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</si>
  <si>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</si>
  <si>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</si>
  <si>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</si>
  <si>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</si>
  <si>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</si>
  <si>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</si>
  <si>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</si>
  <si>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</si>
  <si>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</si>
  <si>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</si>
  <si>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</si>
  <si>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</si>
  <si>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</si>
  <si>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</si>
  <si>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</si>
  <si>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</si>
  <si>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</si>
  <si>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</si>
  <si>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</si>
  <si>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</si>
  <si>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</si>
  <si>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</si>
  <si>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</si>
  <si>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</si>
  <si>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</si>
  <si>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</si>
  <si>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</si>
  <si>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</si>
  <si>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</si>
  <si>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</si>
  <si>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</si>
  <si>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</si>
  <si>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</si>
  <si>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</si>
  <si>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</si>
  <si>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</si>
  <si>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</si>
  <si>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</si>
  <si>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</si>
  <si>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</si>
  <si>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</si>
  <si>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</si>
  <si>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</si>
  <si>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</si>
  <si>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</si>
  <si>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</si>
  <si>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</si>
  <si>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</si>
  <si>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</si>
  <si>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</si>
  <si>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</si>
  <si>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</si>
  <si>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</si>
  <si>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</si>
  <si>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</si>
  <si>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</si>
  <si>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</si>
  <si>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</si>
  <si>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</si>
  <si>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</si>
  <si>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</si>
  <si>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</si>
  <si>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</si>
  <si>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</si>
  <si>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</si>
  <si>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</si>
  <si>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</si>
  <si>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</si>
  <si>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</si>
  <si>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</si>
  <si>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</si>
  <si>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</si>
  <si>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</si>
  <si>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</si>
  <si>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</si>
  <si>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</si>
  <si>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</si>
  <si>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</si>
  <si>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</si>
  <si>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</si>
  <si>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</si>
  <si>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</si>
  <si>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</si>
  <si>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</si>
  <si>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</si>
  <si>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</si>
  <si>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</si>
  <si>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</si>
  <si>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</si>
  <si>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</si>
  <si>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</si>
  <si>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</si>
  <si>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</si>
  <si>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</si>
  <si>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</si>
  <si>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</si>
  <si>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</si>
  <si>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</si>
  <si>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</si>
  <si>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</si>
  <si>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</si>
  <si>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</si>
  <si>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</si>
  <si>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</si>
  <si>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</si>
  <si>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</si>
  <si>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</si>
  <si>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</si>
  <si>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</si>
  <si>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</si>
  <si>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</si>
  <si>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</si>
  <si>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</si>
  <si>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</si>
  <si>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</si>
  <si>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</si>
  <si>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</si>
  <si>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</si>
  <si>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</si>
  <si>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</si>
  <si>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</si>
  <si>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</si>
  <si>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</si>
  <si>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</si>
  <si>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</si>
  <si>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</si>
  <si>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</si>
  <si>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</si>
  <si>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</si>
  <si>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</si>
  <si>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</si>
  <si>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</si>
  <si>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</si>
  <si>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</si>
  <si>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</si>
  <si>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</si>
  <si>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</si>
  <si>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</si>
  <si>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</si>
  <si>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</si>
  <si>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</si>
  <si>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</si>
  <si>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</si>
  <si>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</si>
  <si>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</si>
  <si>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</si>
  <si>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</si>
  <si>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</si>
  <si>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</si>
  <si>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</si>
  <si>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</si>
  <si>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</si>
  <si>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</si>
  <si>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</si>
  <si>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</si>
  <si>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</si>
  <si>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</si>
  <si>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</si>
  <si>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</si>
  <si>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</si>
  <si>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</si>
  <si>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</si>
  <si>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</si>
  <si>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</si>
  <si>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</si>
  <si>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</si>
  <si>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</si>
  <si>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</si>
  <si>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</si>
  <si>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</si>
  <si>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</si>
  <si>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</si>
  <si>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</si>
  <si>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</si>
  <si>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</si>
  <si>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</si>
  <si>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</si>
  <si>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</si>
  <si>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</si>
  <si>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</si>
  <si>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</si>
  <si>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</si>
  <si>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</si>
  <si>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</si>
  <si>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</si>
  <si>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oddíl 1</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</si>
  <si>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</si>
  <si>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</si>
  <si>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</si>
  <si>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</si>
  <si>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</si>
  <si>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</si>
  <si>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</si>
  <si>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</si>
  <si>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</si>
  <si>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</si>
  <si>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</si>
  <si>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</si>
  <si>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</si>
  <si>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</si>
  <si>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</si>
  <si>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</si>
  <si>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</si>
  <si>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</si>
  <si>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</si>
  <si>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</si>
  <si>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</si>
  <si>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</si>
  <si>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</si>
  <si>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</si>
  <si>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</si>
  <si>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</si>
  <si>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</si>
  <si>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</si>
  <si>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</si>
  <si>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</si>
  <si>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</si>
  <si>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</si>
  <si>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</si>
  <si>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</si>
  <si>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</si>
  <si>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</si>
  <si>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</si>
  <si>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</si>
  <si>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</si>
  <si>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</si>
  <si>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</si>
  <si>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</si>
  <si>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</si>
  <si>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</si>
  <si>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</si>
  <si>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</si>
  <si>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</si>
  <si>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</si>
  <si>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</si>
  <si>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</si>
  <si>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M2</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</si>
  <si>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</si>
  <si>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</si>
  <si>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</si>
  <si>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</si>
  <si>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</si>
  <si>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</si>
  <si>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</si>
  <si>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</si>
  <si>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</si>
  <si>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</si>
  <si>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</si>
  <si>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</si>
  <si>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</si>
  <si>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</si>
  <si>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</si>
  <si>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</si>
  <si>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</si>
  <si>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oddíl 2</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</si>
  <si>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</si>
  <si>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</si>
  <si>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</si>
  <si>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</si>
  <si>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</si>
  <si>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</si>
  <si>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</si>
  <si>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</si>
  <si>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</si>
  <si>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</si>
  <si>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</si>
  <si>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</si>
  <si>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</si>
  <si>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</si>
  <si>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</si>
  <si>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</si>
  <si>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</si>
  <si>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</si>
  <si>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</si>
  <si>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</si>
  <si>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2.7D</t>
  </si>
  <si>
    <t>2.8M</t>
  </si>
  <si>
    <t>2.8D</t>
  </si>
  <si>
    <t>2.9M</t>
  </si>
  <si>
    <t>Regulační klapka do 4-hranného potrubí 355x160, ruční ovládání</t>
  </si>
  <si>
    <t>2.9D</t>
  </si>
  <si>
    <t>2.10M</t>
  </si>
  <si>
    <t>Regulační klapka do kruhového potrubí DN160, ruční ovládání</t>
  </si>
  <si>
    <t>2.10D</t>
  </si>
  <si>
    <t>2.11M</t>
  </si>
  <si>
    <t>Stěnová mřížka 420x140, RAL9010, rozteč lamel 20, skryté uchycení</t>
  </si>
  <si>
    <t>2.11D</t>
  </si>
  <si>
    <t>2,12M</t>
  </si>
  <si>
    <t>Potrubí 4-hranné z pozink. plechu sk.I, včetně tvarovek 60%, do obvodu 1800mm</t>
  </si>
  <si>
    <t>2.12D</t>
  </si>
  <si>
    <t>2.13M</t>
  </si>
  <si>
    <t>2.13D</t>
  </si>
  <si>
    <t>2.14M</t>
  </si>
  <si>
    <t>2.14D</t>
  </si>
  <si>
    <t>2.15M</t>
  </si>
  <si>
    <t>2.15D</t>
  </si>
  <si>
    <t>2.16M</t>
  </si>
  <si>
    <t>2.16D</t>
  </si>
  <si>
    <t>2.17M</t>
  </si>
  <si>
    <t>2.17D</t>
  </si>
  <si>
    <t>ZAŘÍZENÍ 2. - CELKEM</t>
  </si>
  <si>
    <t>oddíl 3</t>
  </si>
  <si>
    <t>ZAŘÍZENÍ Č.3 – VĚTRÁNÍ GARÁŽE PRO POŽÁRNÍ TECHNIKU - ODVOD VÝFUKOVÝCH PLYNŮ</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</si>
  <si>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</si>
  <si>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t>
  </si>
  <si>
    <t>3.1D</t>
  </si>
  <si>
    <t>3.2M</t>
  </si>
  <si>
    <t>Regulační klapka do kruhového potrubí DN200, těsná, včetně servopohonu 230V ON/OFF s pružinou (hav.fce)</t>
  </si>
  <si>
    <t>3.2D</t>
  </si>
  <si>
    <t>3.3M</t>
  </si>
  <si>
    <t>Regulační klapka do 4-hranného potrubí 300x600, těsná, včetně servopohonu 230V ON/OFF s pružinou (hav.fce)</t>
  </si>
  <si>
    <t>3.3D</t>
  </si>
  <si>
    <t>3.4M</t>
  </si>
  <si>
    <t>Tlumič hluku do kruhového potrubí DN200, L=500, plášť tlumiče z galvanizovaného plechu</t>
  </si>
  <si>
    <t>3.4D</t>
  </si>
  <si>
    <t>3.5M</t>
  </si>
  <si>
    <t>Koncový prvek pro odfuk vzduchu-sešikemný kus 45° DN200, se sítem proti ptactvu</t>
  </si>
  <si>
    <t>3.5D</t>
  </si>
  <si>
    <t>3.6M</t>
  </si>
  <si>
    <t>Koncový prvek pro sání/odfuk vzduchu-protidešťová žaluzie 300x600, se sítem proti ptactvu</t>
  </si>
  <si>
    <t>3.6D</t>
  </si>
  <si>
    <t>3.7M</t>
  </si>
  <si>
    <t>Krycí mřížka - síto na přírubu potrubí 300x600</t>
  </si>
  <si>
    <t>3.7D</t>
  </si>
  <si>
    <t>3.8M</t>
  </si>
  <si>
    <t>Odsávací systém pro odvod výfukových plynů od vozidel s výfukem na boku / dole vozidla, vysoká výjezdová rychlost, s magnetem, odsávací hadice, balancer, koncovka, vodící kolejnice / lišta, L~10m, referenční typ Nederman MagnaTrack</t>
  </si>
  <si>
    <t>3.8D</t>
  </si>
  <si>
    <t>3.9M</t>
  </si>
  <si>
    <t>Odsávací systém pro odvod výfukových plynů od vozidel s výfukem nahoru, vysoká výjezdová rychlost, s magnetem, odsávací hadice, balancer, dymník, vodící kolejnice / lišta, L~10m, referenční typ Nederman MagnaStack</t>
  </si>
  <si>
    <t>3.9D</t>
  </si>
  <si>
    <t>3.10M</t>
  </si>
  <si>
    <t>3.10D</t>
  </si>
  <si>
    <t>3.11M</t>
  </si>
  <si>
    <t>3.11D</t>
  </si>
  <si>
    <t>3.12M</t>
  </si>
  <si>
    <t>Termoakustická izolace do vnitřního prostředí - syntetický kaučuk tl.40mm s Al polepem, samolep</t>
  </si>
  <si>
    <t>3.12D</t>
  </si>
  <si>
    <t>3.13M</t>
  </si>
  <si>
    <t>3.13D</t>
  </si>
  <si>
    <t>ZAŘÍZENÍ 3 - CELKEM</t>
  </si>
  <si>
    <t>oddíl 4</t>
  </si>
  <si>
    <t>ZAŘÍZENÍ Č.4 – VĚTRÁNÍ SUŠÁRNY V 1.NP</t>
  </si>
  <si>
    <t>4.1M</t>
  </si>
  <si>
    <t>Stěnový / axiální ventilátor DN250, V=350m3/h / dp=80Pa, Pi=0.14kW/230V, včetně regulátoru výkonu</t>
  </si>
  <si>
    <t>4.1D</t>
  </si>
  <si>
    <t>4.2M</t>
  </si>
  <si>
    <t>Koncový prvek pro odfuk vzduchu-protidešťová žaluzie DN250, se sítem proti ptactvu, samotížná / přetlaková</t>
  </si>
  <si>
    <t>4.2D</t>
  </si>
  <si>
    <t>4.3M</t>
  </si>
  <si>
    <t>Potrubí kruhové z pozink. plechu sk.I, včetně tvarovek 0%, do průměru DN250mm</t>
  </si>
  <si>
    <t>4.3D</t>
  </si>
  <si>
    <t>4.4M</t>
  </si>
  <si>
    <t>4.4D</t>
  </si>
  <si>
    <t>4.5M</t>
  </si>
  <si>
    <t>4.5D</t>
  </si>
  <si>
    <t>ZAŘÍZENÍ 4 -  CELKEM</t>
  </si>
  <si>
    <t>oddíl 5</t>
  </si>
  <si>
    <t>ZAŘÍZENÍ Č.5 – VĚTRÁNÍ VĚŽE V 1.NP-STŘECHA</t>
  </si>
  <si>
    <t>5.1M</t>
  </si>
  <si>
    <t>Stěnový / axiální ventilátor DN350, V=650m3/h / dp=80Pa, Pi=0.18kW/230V, včetně regulátoru výkonu</t>
  </si>
  <si>
    <t>5.1D</t>
  </si>
  <si>
    <t>5.2M</t>
  </si>
  <si>
    <t>Koncový prvek pro odfuk vzduchu-protidešťová žaluzie DN350, se sítem proti ptactvu, samotížná / přetlaková</t>
  </si>
  <si>
    <t>5.2D</t>
  </si>
  <si>
    <t>5.3M</t>
  </si>
  <si>
    <t>Koncový prvek pro sání vzduchu-protidešťová žaluzie 315x450, se sítem proti ptactvu</t>
  </si>
  <si>
    <t>5.3D</t>
  </si>
  <si>
    <t>5.4M</t>
  </si>
  <si>
    <t>Regulační klapka do 4-hranného potrubí 200x450, těsná, včetně servopohonu 230V ON/OFF s pružinou (hav.fce)</t>
  </si>
  <si>
    <t>5.4D</t>
  </si>
  <si>
    <t>5.5M</t>
  </si>
  <si>
    <t>Krycí mřížka - síto na přírubu potrubí 315x450</t>
  </si>
  <si>
    <t>5.5D</t>
  </si>
  <si>
    <t>5.6M</t>
  </si>
  <si>
    <t>Potrubí 4-hranné z pozink. plechu sk.I, včetně tvarovek 60%, do obvodu 1530mm</t>
  </si>
  <si>
    <t>5.6D</t>
  </si>
  <si>
    <t>5.7M</t>
  </si>
  <si>
    <t>Potrubí kruhové z pozink. plechu sk.I, včetně tvarovek 0%, do průměru DN350mm</t>
  </si>
  <si>
    <t>5.7D</t>
  </si>
  <si>
    <t>5.8M</t>
  </si>
  <si>
    <t>5.8D</t>
  </si>
  <si>
    <t>5,9M</t>
  </si>
  <si>
    <t>5.9D</t>
  </si>
  <si>
    <t>ZAŘÍZENÍ 5 - CELKEM</t>
  </si>
  <si>
    <t>oddíl 6</t>
  </si>
  <si>
    <t>ZAŘÍZENÍ Č.6 – VĚTRÁNÍ ÚKLIDOVÉ MÍSTNOSTI V 2.NP</t>
  </si>
  <si>
    <t>6.1M</t>
  </si>
  <si>
    <t>Stěnový / axiální ventilátor DN125, V=50m3/h / dp=80Pa, Pi=40W/230V</t>
  </si>
  <si>
    <t>6.1D</t>
  </si>
  <si>
    <t>6.2M</t>
  </si>
  <si>
    <t>Koncový prvek pro odfuk vzduchu-protidešťová žaluzie DN125, se sítem proti ptactvu, samotížná / přetlaková</t>
  </si>
  <si>
    <t>6.3D</t>
  </si>
  <si>
    <t>6.4M</t>
  </si>
  <si>
    <t>Potrubí kruhové z pozink. plechu sk.I, včetně tvarovek 0%, do průměru DN125mm</t>
  </si>
  <si>
    <t>6.4D</t>
  </si>
  <si>
    <t>6.5M</t>
  </si>
  <si>
    <t>6.5D</t>
  </si>
  <si>
    <t>6.6M</t>
  </si>
  <si>
    <t>6.6D</t>
  </si>
  <si>
    <t>ZAŘÍZENÍ 6 - CELKEM</t>
  </si>
  <si>
    <t>oddíl 7</t>
  </si>
  <si>
    <t>7.1O</t>
  </si>
  <si>
    <t>Doprava (zařízení / potrubí / pracovníci apod.)</t>
  </si>
  <si>
    <t>7.2O</t>
  </si>
  <si>
    <t>Přesun hmot + jeřábová technika - břemeno ~500kg do výšky ~8m</t>
  </si>
  <si>
    <t>7.3O</t>
  </si>
  <si>
    <t>Komplexní vyzkoušení zařízení, oživení a vyregulování zařízení</t>
  </si>
  <si>
    <t>7.4O</t>
  </si>
  <si>
    <t>Vypracování protokolu o proměření a vyregulování</t>
  </si>
  <si>
    <t>7.5O</t>
  </si>
  <si>
    <t>Zaškolení obsluhy + vypracování provozních předpisů</t>
  </si>
  <si>
    <t>631319151</t>
  </si>
  <si>
    <t>Projektová dokumentace skutečného provedení + výrobní dokumentace</t>
  </si>
  <si>
    <t>OSTATNÍ  CELKEM</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</si>
  <si>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</si>
  <si>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</si>
  <si>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</si>
  <si>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</si>
  <si>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</si>
  <si>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</si>
  <si>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</si>
  <si>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</si>
  <si>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</si>
  <si>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</si>
  <si>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</si>
  <si>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</si>
  <si>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</si>
  <si>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</si>
  <si>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</si>
  <si>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</si>
  <si>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</si>
  <si>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</si>
  <si>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</si>
  <si>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</si>
  <si>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</si>
  <si>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</si>
  <si>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</si>
  <si>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</si>
  <si>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</si>
  <si>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</si>
  <si>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</si>
  <si>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</si>
  <si>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</si>
  <si>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</si>
  <si>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</si>
  <si>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</si>
  <si>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</si>
  <si>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</si>
  <si>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</si>
  <si>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</si>
  <si>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</si>
  <si>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</si>
  <si>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</si>
  <si>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</si>
  <si>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</si>
  <si>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</si>
  <si>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</si>
  <si>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</si>
  <si>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</si>
  <si>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</si>
  <si>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</si>
  <si>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</si>
  <si>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</si>
  <si>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</si>
  <si>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</si>
  <si>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</si>
  <si>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</si>
  <si>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</si>
  <si>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</si>
  <si>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</si>
  <si>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</si>
  <si>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</si>
  <si>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</si>
  <si>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</si>
  <si>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</si>
  <si>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</si>
  <si>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</si>
  <si>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</si>
  <si>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</si>
  <si>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</si>
  <si>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</si>
  <si>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</si>
  <si>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</si>
  <si>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</si>
  <si>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</si>
  <si>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</si>
  <si>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</si>
  <si>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</si>
  <si>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</si>
  <si>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</si>
  <si>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</si>
  <si>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</si>
  <si>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</si>
  <si>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</si>
  <si>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</si>
  <si>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</si>
  <si>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</si>
  <si>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</si>
  <si>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</si>
  <si>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</si>
  <si>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</si>
  <si>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</si>
  <si>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</si>
  <si>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</si>
  <si>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</si>
  <si>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</si>
  <si>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</si>
  <si>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</si>
  <si>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</si>
  <si>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</si>
  <si>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</si>
  <si>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</si>
  <si>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</si>
  <si>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</si>
  <si>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</si>
  <si>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</si>
  <si>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</si>
  <si>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</si>
  <si>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</si>
  <si>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</si>
  <si>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</si>
  <si>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</si>
  <si>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</si>
  <si>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</si>
  <si>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</si>
  <si>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</si>
  <si>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</si>
  <si>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</si>
  <si>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</si>
  <si>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</si>
  <si>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02 - 8 - Komunikace</t>
  </si>
  <si>
    <t xml:space="preserve">    5 - Komunikace pozemní</t>
  </si>
  <si>
    <t>122151104</t>
  </si>
  <si>
    <t>Odkopávky a prokopávky nezapažené v hornině třídy těžitelnosti I skupiny 1 a 2 objem do 500 m3 strojně</t>
  </si>
  <si>
    <t>584337266</t>
  </si>
  <si>
    <t xml:space="preserve">Poznámka k položce:_x000D_
SO 02 komunikace, výkres D 101, 102, TZ_x000D_
</t>
  </si>
  <si>
    <t>(106+26,7+15,56+103,62+95)*0,45</t>
  </si>
  <si>
    <t>131113701</t>
  </si>
  <si>
    <t>Hloubení nezapažených jam v soudržných horninách třídy těžitelnosti I skupiny 1 a 2 ručně</t>
  </si>
  <si>
    <t>-1972550516</t>
  </si>
  <si>
    <t>Poznámka k položce:_x000D_
SO 02 komunikace, výkres D 103</t>
  </si>
  <si>
    <t>131251105</t>
  </si>
  <si>
    <t>Hloubení jam nezapažených v hornině třídy těžitelnosti I skupiny 3 objemu do 1000 m3 strojně</t>
  </si>
  <si>
    <t>268671007</t>
  </si>
  <si>
    <t>Poznámka k položce:_x000D_
obnažení zatrubnění_x000D_
SO 02 komunikace, výkres D 101, 102 TZ</t>
  </si>
  <si>
    <t>139001101</t>
  </si>
  <si>
    <t>Příplatek za ztížení vykopávky v blízkosti podzemního vedení</t>
  </si>
  <si>
    <t>-2140145392</t>
  </si>
  <si>
    <t>Poznámka k položce:_x000D_
SO 02 komunikace, výkres D 101, 102, TZ</t>
  </si>
  <si>
    <t>-463310360</t>
  </si>
  <si>
    <t>-1417018975</t>
  </si>
  <si>
    <t>-415131992</t>
  </si>
  <si>
    <t>Poznámka k položce:_x000D_
dovoz a odvoz strusky + zásypy hutněnou tříděnou zeminou_x000D_
SO 02 komunikace, výkres D 101, 102, TZ</t>
  </si>
  <si>
    <t>156,093+3,84+68,9</t>
  </si>
  <si>
    <t>-888767292</t>
  </si>
  <si>
    <t xml:space="preserve">Poznámka k položce:_x000D_
zásypy, dovoz strusky_x000D_
</t>
  </si>
  <si>
    <t>68,9*1</t>
  </si>
  <si>
    <t>-719547182</t>
  </si>
  <si>
    <t>Poznámka k položce:_x000D_
nové komunikace</t>
  </si>
  <si>
    <t>-777146622</t>
  </si>
  <si>
    <t>228,833*10</t>
  </si>
  <si>
    <t>1877274831</t>
  </si>
  <si>
    <t>101,4*10</t>
  </si>
  <si>
    <t>171201221</t>
  </si>
  <si>
    <t>Poplatek za uložení na skládce (skládkovné) zeminy a kamení kód odpadu 17 05 04</t>
  </si>
  <si>
    <t>1839815693</t>
  </si>
  <si>
    <t>251,16*1,85  "Přepočtené koeficientem množství"</t>
  </si>
  <si>
    <t>171201231</t>
  </si>
  <si>
    <t>Poplatek za uložení zeminy a kamení na recyklační skládce (skládkovné) kód odpadu 17 05 04</t>
  </si>
  <si>
    <t>-281290351</t>
  </si>
  <si>
    <t>171251201</t>
  </si>
  <si>
    <t>Uložení sypaniny na skládky nebo meziskládky</t>
  </si>
  <si>
    <t>-1276995401</t>
  </si>
  <si>
    <t>-433514941</t>
  </si>
  <si>
    <t>1417314126</t>
  </si>
  <si>
    <t>175111209</t>
  </si>
  <si>
    <t>Příplatek k obsypání objektu za ruční prohození sypaniny, uložené do 3 m</t>
  </si>
  <si>
    <t>-1327657847</t>
  </si>
  <si>
    <t>Poznámka k položce:_x000D_
kolem obrub</t>
  </si>
  <si>
    <t>181311103</t>
  </si>
  <si>
    <t>Rozprostření ornice tl vrstvy do 200 mm v rovině nebo ve svahu do 1:5 ručně</t>
  </si>
  <si>
    <t>1691093044</t>
  </si>
  <si>
    <t>998343889</t>
  </si>
  <si>
    <t>143+154+18+48</t>
  </si>
  <si>
    <t>-1069170802</t>
  </si>
  <si>
    <t>363*0,4</t>
  </si>
  <si>
    <t>18191R01</t>
  </si>
  <si>
    <t>Modelace terénu - vytvoření žlabu za opěrnou zdí</t>
  </si>
  <si>
    <t>-1991120200</t>
  </si>
  <si>
    <t>181951112</t>
  </si>
  <si>
    <t>Úprava pláně v hornině třídy těžitelnosti I skupiny 1 až 3 se zhutněním strojně</t>
  </si>
  <si>
    <t>-746681680</t>
  </si>
  <si>
    <t>"elektronicky zaměřeno" 106+26,7+15,56+103,62+95</t>
  </si>
  <si>
    <t>272321411</t>
  </si>
  <si>
    <t>Základové klenby ze ŽB bez zvýšených nároků na prostředí tř. C 20/25</t>
  </si>
  <si>
    <t>1205346922</t>
  </si>
  <si>
    <t>16,05*0,4*0,5</t>
  </si>
  <si>
    <t>272362021</t>
  </si>
  <si>
    <t>Výztuž základových kleneb svařovanými sítěmi Kari</t>
  </si>
  <si>
    <t>-114043073</t>
  </si>
  <si>
    <t>16,05*0,5*0,005*1,1</t>
  </si>
  <si>
    <t>275313711</t>
  </si>
  <si>
    <t>Základové patky z betonu tř. C 20/25</t>
  </si>
  <si>
    <t>-85188589</t>
  </si>
  <si>
    <t>Poznámka k položce:_x000D_
SO 02 komunikace, výkres D 102, TZ</t>
  </si>
  <si>
    <t>31*0,4*0,4*0,4</t>
  </si>
  <si>
    <t>279321346</t>
  </si>
  <si>
    <t>Základová zeď ze ŽB bez zvýšených nároků na prostředí tř. C 20/25 bez výztuže - Pohledový</t>
  </si>
  <si>
    <t>-918591525</t>
  </si>
  <si>
    <t>16,5*0,3*0,85</t>
  </si>
  <si>
    <t>279351121</t>
  </si>
  <si>
    <t>Zřízení oboustranného bednění základových zdí</t>
  </si>
  <si>
    <t>-244559010</t>
  </si>
  <si>
    <t>16,5*0,85</t>
  </si>
  <si>
    <t>279351122</t>
  </si>
  <si>
    <t>Odstranění oboustranného bednění základových zdí</t>
  </si>
  <si>
    <t>2067932745</t>
  </si>
  <si>
    <t>279362021</t>
  </si>
  <si>
    <t>Výztuž základových zdí nosných svařovanými sítěmi Kari</t>
  </si>
  <si>
    <t>1248168259</t>
  </si>
  <si>
    <t>16,5*0,85*2*0,008</t>
  </si>
  <si>
    <t>338171113</t>
  </si>
  <si>
    <t>Osazování sloupků a vzpěr plotových ocelových v do 2 m se zabetonováním</t>
  </si>
  <si>
    <t>-1925437880</t>
  </si>
  <si>
    <t>5534225R</t>
  </si>
  <si>
    <t>sloupek plotový průběžný Pz a komaxitové 1800/38x1,5mm</t>
  </si>
  <si>
    <t>-2086690844</t>
  </si>
  <si>
    <t>5534227R</t>
  </si>
  <si>
    <t>vzpěra plotová 38x1,5mm včetně krytky s uchem 1200mm</t>
  </si>
  <si>
    <t>-1791539686</t>
  </si>
  <si>
    <t>348401120</t>
  </si>
  <si>
    <t>Montáž oplocení ze strojového pletiva s napínacími dráty v do 1,6 m</t>
  </si>
  <si>
    <t>1006049516</t>
  </si>
  <si>
    <t>16,06+19,13+13,95</t>
  </si>
  <si>
    <t>31327502</t>
  </si>
  <si>
    <t>pletivo drátěné plastifikované se čtvercovými oky 50/2,2mm v 1500mm</t>
  </si>
  <si>
    <t>1153489874</t>
  </si>
  <si>
    <t>49,14*1,05  "Přepočtené koeficientem množství"</t>
  </si>
  <si>
    <t>Komunikace pozemní</t>
  </si>
  <si>
    <t>561121111</t>
  </si>
  <si>
    <t>Podklad z mechanicky zpevněné zeminy MZ tl 150 mm</t>
  </si>
  <si>
    <t>1426637067</t>
  </si>
  <si>
    <t>Poznámka k položce:_x000D_
Celá plocha nových a opravovaných komunikací - sanace pláně_x000D_
SO 02 komunikace, výkres D 101, 102, TZ</t>
  </si>
  <si>
    <t>106+26,7+15,56+103,62+95</t>
  </si>
  <si>
    <t>58721004</t>
  </si>
  <si>
    <t>struska UHK frakce 32/63</t>
  </si>
  <si>
    <t>1817939147</t>
  </si>
  <si>
    <t>564231111</t>
  </si>
  <si>
    <t>Podklad nebo podsyp ze štěrkopísku ŠP plochy přes 100 m2 tl 100 mm</t>
  </si>
  <si>
    <t>-1987103069</t>
  </si>
  <si>
    <t>Poznámka k položce:_x000D_
sanace pláně_x000D_
SO 02 komunikace, výkres D 101, 102, TZ</t>
  </si>
  <si>
    <t>564571111</t>
  </si>
  <si>
    <t>Zřízení podsypu nebo podkladu ze sypaniny plochy přes 100 m2 tl 250 mm</t>
  </si>
  <si>
    <t>1740488418</t>
  </si>
  <si>
    <t>Poznámka k položce:_x000D_
komunikace, chodníky - sanace_x000D_
SO 02 komunikace, výkres D 101, 102, TZ</t>
  </si>
  <si>
    <t>564752111</t>
  </si>
  <si>
    <t>Podklad z vibrovaného štěrku VŠ tl 150 mm</t>
  </si>
  <si>
    <t>-94625657</t>
  </si>
  <si>
    <t>564871111</t>
  </si>
  <si>
    <t>Podklad ze štěrkodrtě ŠD plochy přes 100 m2 tl 250 mm</t>
  </si>
  <si>
    <t>-1409614195</t>
  </si>
  <si>
    <t>565131111</t>
  </si>
  <si>
    <t>Vyrovnání povrchu dosavadních podkladů obalovaným kamenivem ACP (OK) tl 50 mm</t>
  </si>
  <si>
    <t>1205564605</t>
  </si>
  <si>
    <t>573312611</t>
  </si>
  <si>
    <t>Prolití podkladu asfaltem v množství 7 kg/m2</t>
  </si>
  <si>
    <t>-1835539183</t>
  </si>
  <si>
    <t>577144211</t>
  </si>
  <si>
    <t>Asfaltový beton vrstva obrusná ACO 11 (ABS) tř. II tl 50 mm š do 3 m z nemodifikovaného asfaltu</t>
  </si>
  <si>
    <t>-1744500057</t>
  </si>
  <si>
    <t>106+153+217,44</t>
  </si>
  <si>
    <t>596211110</t>
  </si>
  <si>
    <t>Kladení zámkové dlažby komunikací pro pěší ručně tl 60 mm skupiny A pl do 50 m2</t>
  </si>
  <si>
    <t>-1426532797</t>
  </si>
  <si>
    <t>26,76+41,72</t>
  </si>
  <si>
    <t>59245008</t>
  </si>
  <si>
    <t>dlažba tvar obdélník betonová 200x100x60mm barevná</t>
  </si>
  <si>
    <t>-1222810167</t>
  </si>
  <si>
    <t>68,48*1,05  "Přepočtené koeficientem množství"</t>
  </si>
  <si>
    <t>596211221</t>
  </si>
  <si>
    <t>Kladení zámkové dlažby komunikací pro pěší ručně tl 80 mm skupiny B pl přes 50 do 100 m2</t>
  </si>
  <si>
    <t>542985460</t>
  </si>
  <si>
    <t>2,5*5,5*10</t>
  </si>
  <si>
    <t>59245005</t>
  </si>
  <si>
    <t>dlažba tvar obdélník betonová 200x100x80mm barevná</t>
  </si>
  <si>
    <t>459842204</t>
  </si>
  <si>
    <t>137,5*1,05 "Přepočtené koeficientem množství</t>
  </si>
  <si>
    <t>144,375*1,05 'Přepočtené koeficientem množství</t>
  </si>
  <si>
    <t>914511111</t>
  </si>
  <si>
    <t>Montáž sloupku dopravních značek délky do 3,5 m s betonovým základem</t>
  </si>
  <si>
    <t>1450398755</t>
  </si>
  <si>
    <t>40445235</t>
  </si>
  <si>
    <t>sloupek pro dopravní značku Al D 60mm v 3,5m</t>
  </si>
  <si>
    <t>-1163404110</t>
  </si>
  <si>
    <t>40445600</t>
  </si>
  <si>
    <t>výstražné dopravní značky A1-A30, A33 700mm</t>
  </si>
  <si>
    <t>-2025889624</t>
  </si>
  <si>
    <t>40445648</t>
  </si>
  <si>
    <t>dodatkové tabulky E2c,d , E11 500x700mm</t>
  </si>
  <si>
    <t>233227516</t>
  </si>
  <si>
    <t>915121112</t>
  </si>
  <si>
    <t>Vodorovné dopravní značení vodící čáry souvislé š 250 mm retroreflexní bílá barva</t>
  </si>
  <si>
    <t>-859102900</t>
  </si>
  <si>
    <t>916131113</t>
  </si>
  <si>
    <t>Osazení silničního obrubníku betonového ležatého s boční opěrou do lože z betonu prostého</t>
  </si>
  <si>
    <t>1154655106</t>
  </si>
  <si>
    <t>41,55+25</t>
  </si>
  <si>
    <t>59217034</t>
  </si>
  <si>
    <t>obrubník betonový silniční 1000x150x300mm</t>
  </si>
  <si>
    <t>-594122668</t>
  </si>
  <si>
    <t>65,55*1,02  "Přepočtené koeficientem množství"</t>
  </si>
  <si>
    <t>916131213</t>
  </si>
  <si>
    <t>Osazení silničního obrubníku betonového stojatého s boční opěrou do lože z betonu prostého</t>
  </si>
  <si>
    <t>-909886407</t>
  </si>
  <si>
    <t>27,2+68,7+34,4+27</t>
  </si>
  <si>
    <t>-355409325</t>
  </si>
  <si>
    <t>157,3*1,05  "Přepočtené koeficientem množství"</t>
  </si>
  <si>
    <t>916231113</t>
  </si>
  <si>
    <t>Osazení chodníkového obrubníku betonového ležatého s boční opěrou do lože z betonu prostého</t>
  </si>
  <si>
    <t>1238251447</t>
  </si>
  <si>
    <t>"zaměřeno elektronicky"  41,3</t>
  </si>
  <si>
    <t>BTL.0019429.URS</t>
  </si>
  <si>
    <t>obrubník betonový chodníkový ABO 13-10 100x10x25cm</t>
  </si>
  <si>
    <t>195984306</t>
  </si>
  <si>
    <t>41,3*1,05  "Přepočtené koeficientem množství"</t>
  </si>
  <si>
    <t>998011001</t>
  </si>
  <si>
    <t>Přesun hmot pro budovy zděné v do 6 m</t>
  </si>
  <si>
    <t>-845251117</t>
  </si>
  <si>
    <t>998011018</t>
  </si>
  <si>
    <t>Příplatek k přesunu hmot pro budovy zděné za zvětšený přesun do 5000 m</t>
  </si>
  <si>
    <t>38443752</t>
  </si>
  <si>
    <t>998011019</t>
  </si>
  <si>
    <t>Příplatek k přesunu hmot pro budovy zděné za zvětšený přesun ZKD 5000 m</t>
  </si>
  <si>
    <t>-1060435304</t>
  </si>
  <si>
    <t>711112011</t>
  </si>
  <si>
    <t>Provedení izolace proti zemní vlhkosti svislé za studena suspenzí asfaltovou</t>
  </si>
  <si>
    <t>-1794028943</t>
  </si>
  <si>
    <t>72*0,8+55,5*0,75</t>
  </si>
  <si>
    <t>-1571353980</t>
  </si>
  <si>
    <t>99,225*0,001</t>
  </si>
  <si>
    <t>711131821</t>
  </si>
  <si>
    <t>Odstranění izolace proti zemní vlhkosti svislé</t>
  </si>
  <si>
    <t>-545351811</t>
  </si>
  <si>
    <t>711161117</t>
  </si>
  <si>
    <t>Izolace proti zemní vlhkosti nopovou fólií vodorovná, nopek v 40,0 mm, tl do 2,0 mm</t>
  </si>
  <si>
    <t>-514410938</t>
  </si>
  <si>
    <t>(72*0,8+55,5*0,75)*1,5</t>
  </si>
  <si>
    <t>998711201</t>
  </si>
  <si>
    <t>Přesun hmot procentní pro izolace proti vodě, vlhkosti a plynům v objektech v do 6 m</t>
  </si>
  <si>
    <t>-937113126</t>
  </si>
  <si>
    <t>SO 03 - 10 - PŘELOŽKA VODY</t>
  </si>
  <si>
    <t>115101201</t>
  </si>
  <si>
    <t>Čerpání vody na dopravní výšku do 10 m průměrný přítok do 500 l/min (předpoklad- bude upřesněno v rámci realizace stavby)</t>
  </si>
  <si>
    <t>Poznámka k položce:_x000D_
K; Poznámka k položce:, -JC obsahuje , nad rámec ceníkového obsahu, také náklady na likvidaci čerpaných vod</t>
  </si>
  <si>
    <t>131213101</t>
  </si>
  <si>
    <t>Hloubení jam v soudržných horninách třídy těžitelnosti I skupiny 3 ručně (nápojná místa 1,5*1,5*1,2*2)</t>
  </si>
  <si>
    <t>Poznámka k položce:_x000D_
K</t>
  </si>
  <si>
    <t>132212111</t>
  </si>
  <si>
    <t>Hloubení rýh š do 800 mm v soudržných horninách třídy těžitelnosti I skupiny 3 ručně (přeložka 0,8*1,65*8)</t>
  </si>
  <si>
    <t>132254102</t>
  </si>
  <si>
    <t>Hloubení rýh zapažených š do 800 mm v hornině třídy těžitelnosti I skupiny 3 objem do 50 m3 strojně - (prasa vodovodní přípojky 0,8*1,65*(10,5+36,5), trasa vodovodní přeložky 0,8*1,65*7)</t>
  </si>
  <si>
    <t>Poznámka k položce:_x000D_
K; Poznámka k položce:, JC, nad rámec ceníkového obsahu, zahrnuje také náklady na příplatek hloubení v blízkosti stávajících IS (ručné hloubení rýh)</t>
  </si>
  <si>
    <t>Zřízení příložného pažení a rozepření stěn rýh hl do 2 m (trasa vodovodní přípojky 2*1,65*(10,5+36,5)+trasa vodovodní přeložky 2*1,65*(z*0,8)+</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</si>
  <si>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</si>
  <si>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</si>
  <si>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</si>
  <si>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</si>
  <si>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</si>
  <si>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Vodorovné přemístění do 50 m výkopku/sypaniny z horniny třídy těžitelnosti I, skupiny 1 až 3 ( 62,44*2 - přepočtené koeficientem množství)</t>
  </si>
  <si>
    <t>Poznámka k položce:_x000D_
K; Poznámka k položce:, -pro zpětné zásypy _ tam a zpět</t>
  </si>
  <si>
    <t>Vodorovné přemístění do 10000 m výkopku/sypaniny z horniny třídy těžitelnosti I, skupiny 1 až 3 (0,8*0,1*(10,5+36,5+7+8)+8*0,4*(105,5+36,5+7+8))</t>
  </si>
  <si>
    <t>Poznámka k položce:_x000D_
K; "trasa vodovodní přípojky a přeložky"</t>
  </si>
  <si>
    <t>Příplatek k vodorovnému přemístění výkopku/sypaniny z horniny třídy těžitelnosti I skupiny 1 až 3 ZKD 1000 m přes 10000 m (24,8*10)-přepočtené koeficientem množství)</t>
  </si>
  <si>
    <t>17120123R</t>
  </si>
  <si>
    <t>Poplatek za uložení navážek, zeminy a kamení na recyklační skládce (skládkovné) (24,8*1,8-přepočtené koeficientem množství)</t>
  </si>
  <si>
    <t>174151101</t>
  </si>
  <si>
    <t>Zásyp jam, šachet rýh nebo kolem objektů sypaninou se zhutněním (vodovodní přípojka a přeložka -10,56+71,28-24,8, nápojná místa 1,5*1,5*1,2*2 )</t>
  </si>
  <si>
    <t>17415110R</t>
  </si>
  <si>
    <t>Příplatek k zásypu jam, šachet rýh nebo kolem objektů sypaninou se zhutněním , za ruční provedení</t>
  </si>
  <si>
    <t>175111101</t>
  </si>
  <si>
    <t>Obsypání potrubí ručně sypaninou bez prohození, uloženou do 3 m (trasa vodovodní přípojky 0,8*0,4*(10,5+36,5) + trasa vodovodní přeložky 0,8*0,4*(7+8)</t>
  </si>
  <si>
    <t>Poznámka k položce:_x000D_
K; Poznámka k položce:, -výška obsypu potrubí _ průměrná pro celé trasy/stoky</t>
  </si>
  <si>
    <t>58331200</t>
  </si>
  <si>
    <t>štěrkopísek tříděný zásypový ( 19,84*2 - přepočtené koeficientem množství)</t>
  </si>
  <si>
    <t>Poznámka k položce:_x000D_
M; Poznámka k položce:, -JC obsahuje "obsypový materiál" - dle specifikace PD a TZ</t>
  </si>
  <si>
    <t>181912112</t>
  </si>
  <si>
    <t>Úprava pláně v hornině třídy těžitelnosti I skupiny 3 se zhutněním ručně (trasa vodovodní přípojky 0,8*(10,5+36,5) + trasa vodovodní přeložky 0,8 (7*8)</t>
  </si>
  <si>
    <t>460371111</t>
  </si>
  <si>
    <t>Naložení výkopku ručně z hornin třídy I skupiny 1 až 3</t>
  </si>
  <si>
    <t>460371121</t>
  </si>
  <si>
    <t>Naložení výkopku strojně z hornin třídy I skupiny 1 až 3</t>
  </si>
  <si>
    <t>451572111</t>
  </si>
  <si>
    <t>Lože pod potrubí otevřený výkop z kameniva drobného těženého ( trasa vodovodní přípojky 0,8*0,1*(10,5+36,5), trasa vodovodní přeložky 0,8*0,1*(7+8))</t>
  </si>
  <si>
    <t>Komunikace pozemní a plochy ostatní</t>
  </si>
  <si>
    <t>Poznámka k položce:_x000D_
D</t>
  </si>
  <si>
    <t>500015R01</t>
  </si>
  <si>
    <t>Vybourání + oprava a doplnění konstrukčních vrstev  , stavební činností dotčených , zpevněných ploch s živičným krytem ( rozsah a specifikace _ VZTAŽENO NA MB VIZ.TRASA TRUBNÍHO VEDENÍ *(10,5+7))</t>
  </si>
  <si>
    <t>Poznámka k položce:_x000D_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</si>
  <si>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</si>
  <si>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 rozsah a specifikace _ VZTAŽENO NA MB VIZ.TRASA TRUBNÍHO VEDENÍ *7)</t>
  </si>
  <si>
    <t>600015R02</t>
  </si>
  <si>
    <t>Vybourání + oprava a doplnění konstrukčních a nášlapných vrstev  , stavební činností dotčených , vnitřní podlahy( rozsah a specifikace _ VZTAŽENO NA MB VIZ.TRASA TRUBNÍHO VEDENÍ *8 )</t>
  </si>
  <si>
    <t>Poznámka k položce:_x000D_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</si>
  <si>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871161211</t>
  </si>
  <si>
    <t>Montáž potrubí z PE100 SDR 11 otevřený výkop svařovaných elektrotvarovkou D 32 x 3,0 mm ( trasa vodovodní přípojkyúpřeložky *(47+15) )</t>
  </si>
  <si>
    <t>Poznámka k položce:_x000D_
K; Poznámka k položce:, JC obsahuje , nad rámec ceníkového obsahu , také náklady na montáže veškerých přímo souvisejících tvarovek/armatur/doplňků a příslušenství</t>
  </si>
  <si>
    <t>28613170R</t>
  </si>
  <si>
    <t>systém_trubka vodovodní PE 100 RC Ř32x3,0 SDR11 PN16 (62*1,2 'Přepočtené koeficientem množství(</t>
  </si>
  <si>
    <t>Poznámka k položce:_x000D_
M; Poznámka k položce:, V jednotkové ceně zahrnuty náklady také na dodávku přímo souvisejících tvarovek/armatur a příslušenství/doplňků_dle PD a TZ , -----------------------------------------------------------------------------------------------------------------------------------------------------------</t>
  </si>
  <si>
    <t>89224111R</t>
  </si>
  <si>
    <t>Tlaková zkouška vodovodní trasy potrubí DN do 80</t>
  </si>
  <si>
    <t>Poznámka k položce:_x000D_
K; Poznámka k položce:, Kompletní provedení dle specifikace PD a TZ včetně všech přímo souvisejících prací a dodávek</t>
  </si>
  <si>
    <t>89359130R</t>
  </si>
  <si>
    <t>D+M _ navrtávací pás (1,0+1,0)</t>
  </si>
  <si>
    <t>kpl.</t>
  </si>
  <si>
    <t>Poznámka k položce:_x000D_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</si>
  <si>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</si>
  <si>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 (1,0+1,0 )</t>
  </si>
  <si>
    <t>Poznámka k položce:_x000D_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</si>
  <si>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</si>
  <si>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 ( "trasa vodovodní přípojky/přeložky" (51,0+19,0) )</t>
  </si>
  <si>
    <t>899722113</t>
  </si>
  <si>
    <t>Krytí potrubí z plastů výstražnou fólií z PVC 34cm ( "trasa vodovodní přípojky/přeložky" (51,0+19,0) )</t>
  </si>
  <si>
    <t>96904111R</t>
  </si>
  <si>
    <t xml:space="preserve">Zrušení stávajícího vodovodního řádu (přípojky) včetně zemních prací , likvidace odpadů dle zákona o odpadech  (22,7+17,0) </t>
  </si>
  <si>
    <t>Poznámka k položce:_x000D_
K; Poznámka k položce:, Kompletní provedení dle specifikace dle PD a TZ včetně všech přímo souvisejících prací/činností a dodávek.</t>
  </si>
  <si>
    <t>kpl</t>
  </si>
  <si>
    <t>998276101</t>
  </si>
  <si>
    <t>Přesun hmot pro trubní vedení z trub z plastických hmot otevřený výkop</t>
  </si>
  <si>
    <t>722</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</si>
  <si>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</si>
  <si>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</si>
  <si>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</si>
  <si>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</si>
  <si>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</si>
  <si>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</si>
  <si>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</si>
  <si>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</si>
  <si>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Čerpání vody na dopravní výšku do 10 m průměrný přítok do 500 l/min ( "předpoklad_bude upřesněno v rámci realizace stavby" 36,0 )</t>
  </si>
  <si>
    <t>Hloubení jam v soudržných horninách třídy těžitelnosti I skupiny 3 ručně ( "nápojná místa" (1,5*1,5*1,2*2) )</t>
  </si>
  <si>
    <t>Hloubení rýh zapažených š do 800 mm v hornině třídy těžitelnosti I skupiny 3 objem do 50 m3 strojně ("trasa plynovodní přípojky" 0,8*1,2*(15,0+12,0) )</t>
  </si>
  <si>
    <t>Zřízení příložného pažení a rozepření stěn rýh hl do 2 m ("trasa plynovodní přípojky" 2*1,2*(15,0+12,0) )</t>
  </si>
  <si>
    <t>Vodorovné přemístění do 50 m výkopku/sypaniny z horniny třídy těžitelnosti I, skupiny 1 až 3 ( 20,239*2 'Přepočtené koeficientem množství )</t>
  </si>
  <si>
    <t>Vodorovné přemístění do 10000 m výkopku/sypaniny z horniny třídy těžitelnosti I, skupiny 1 až 3 ( "trasa plynovodní přípojky" 0,8*(0,15+0,363)*(15,0+12,0) )</t>
  </si>
  <si>
    <t xml:space="preserve">Příplatek k vodorovnému přemístění výkopku/sypaniny z horniny třídy těžitelnosti I skupiny 1 až 3 ZKD 1000 m přes 10000 m ( 11,081*10 'Přepočtené koeficientem množství ) </t>
  </si>
  <si>
    <t>Poplatek za uložení navážek, zeminy a kamení na recyklační skládce (skládkovné), (11,081*1,8 'Přepočtené koeficientem množství)</t>
  </si>
  <si>
    <t>Zásyp jam, šachet rýh nebo kolem objektů sypaninou se zhutněním ("plynovodní trasa" (25,92)-11,081, "nápojná místa" (1,5*1,5*1,2*2) )</t>
  </si>
  <si>
    <t>Obsypání potrubí ručně sypaninou bez prohození, uloženou do 3 m (  "trasa plynovodní přípojky" 0,8*(0,3+0,063)*(15,0+12,0)</t>
  </si>
  <si>
    <t xml:space="preserve">štěrkopísek tříděný zásypový ( 7,841*2 'Přepočtené koeficientem množství ) </t>
  </si>
  <si>
    <t>Úprava pláně v hornině třídy těžitelnosti I skupiny 3 se zhutněním ručně ("trasa plynovodní přípojky" 0,8*(15,0+12,0) )</t>
  </si>
  <si>
    <t>460120019</t>
  </si>
  <si>
    <t>Naložení výkopku strojně z hornin třídy 1 až 4</t>
  </si>
  <si>
    <t>Lože pod potrubí otevřený výkop z kameniva drobného těženého ( "trasa plynovodní přípojky" 0,8*0,15*(15,0+12,0) )</t>
  </si>
  <si>
    <t>Vybourání + oprava a doplnění konstrukčních vrstev  , stavební činností dotčených , zpevněných ploch s živičným krytem ( "rozsah a specifikace _ VZTAŽENO NA MB VIZ TRASA TRUBNÍHO VEDENÍ" 15,0 )</t>
  </si>
  <si>
    <t>Vybourání + oprava a doplnění vrstev  , stavební činností dotčených , nezpevněných travnatých ploch ( rozsah a specifikace _ VZTAŽENO NA MB VIZ TRASA TRUBNÍHO VEDENÍ" 12,0)</t>
  </si>
  <si>
    <t>800015R01</t>
  </si>
  <si>
    <t>Rozpojení potrubí stávajícího plynovodu D63</t>
  </si>
  <si>
    <t>Poznámka k položce:_x000D_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</si>
  <si>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</si>
  <si>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</si>
  <si>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položce:_x000D_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</si>
  <si>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</si>
  <si>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 ("trasa plynovodní přípojky" (15,0+12,0) )</t>
  </si>
  <si>
    <t>28613173R</t>
  </si>
  <si>
    <t>systém_trubka plynovodní PE 100 RC DUALTEC d63x5,8 PN16 SDR 11,  (27*1,2 'Přepočtené koeficientem množství )</t>
  </si>
  <si>
    <t>Tlaková zkouška plynovodní trasy potrubí DN do 80</t>
  </si>
  <si>
    <t>D+M _ zemní uzávěr s litinovým poklopem (1,0 )</t>
  </si>
  <si>
    <t>Poznámka k položce:_x000D_
K; Poznámka k položce:, Kompletní systémové dodávky a provedení dle specifikace PD a TZ včetně všech přímo souvisejících prací/činností a dodávek/doplňků a přílsušenství, ------------------------------------------------------------------------------------------------------------------------------------------------------------------------------------,</t>
  </si>
  <si>
    <t>D+M _ chránička d90 x 8,2 mm, (2,8 )</t>
  </si>
  <si>
    <t>89359132R</t>
  </si>
  <si>
    <t>D+M _ Čichačka v teleskopiském provedení s litinovým poklopem</t>
  </si>
  <si>
    <t>Poznámka k položce:_x000D_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</si>
  <si>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Signalizační vodič DN do 150 mm na potrubí, ( "trasa plynovodní přípojky" 1,1*(15,0+12,0) )</t>
  </si>
  <si>
    <t>Krytí potrubí z plastů výstražnou fólií z PVC 34cm, ( "trasa plynovodní přípojky" 1,1*(15,0+12,0) )</t>
  </si>
  <si>
    <t>Zrušení stávajícího plynovodního řádu DN 63 mm včetně zemních prací , likvidace odpadů dle zákona o odpadech</t>
  </si>
  <si>
    <t>23-M</t>
  </si>
  <si>
    <t>Montáže potrubí</t>
  </si>
  <si>
    <t>23020024R</t>
  </si>
  <si>
    <t>Jednostranné přerušení průtoku plynu 2 balony vloženými ručně v plastovém potrubí do dn 125 mm</t>
  </si>
  <si>
    <t>Poznámka k položce:_x000D_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</si>
  <si>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SO 06 - 11 - KANALIZACE DEŠŤOVÁ</t>
  </si>
  <si>
    <t xml:space="preserve">    5 - Komunikace pozemní a plochy ostatní</t>
  </si>
  <si>
    <t>VRN - VRN</t>
  </si>
  <si>
    <t xml:space="preserve">    VRN1 - Průzkumné, geodetické a projektové práce</t>
  </si>
  <si>
    <t xml:space="preserve">    VRN4 - Inženýrská činnost</t>
  </si>
  <si>
    <t>Čerpání vody na dopravní výšku do 10 m průměrný přítok do 500 l/min ( "předpoklad_bude upřesněno v rámci realizace stavby" 45,0)</t>
  </si>
  <si>
    <t>131251102</t>
  </si>
  <si>
    <t>Hloubení jam nezapažených v hornině třídy těžitelnosti I skupiny 3 objem do 50 m3 strojně, ( "retence" (39,0) )</t>
  </si>
  <si>
    <t>Poznámka k položce:_x000D_
K; Poznámka k položce:, JC, nad rámec ceníkového obsahu, také zahrnuje náklady na ruční hloubení v místě inženýrských sítí</t>
  </si>
  <si>
    <t>131251201</t>
  </si>
  <si>
    <t>Hloubení jam zapažených v hornině třídy těžitelnosti I skupiny 3 objem do 20 m3 strojně ( "vsakovací objekt č.2" 20,0 )</t>
  </si>
  <si>
    <t>131251202</t>
  </si>
  <si>
    <t>Hloubení jam zapažených v hornině třídy těžitelnosti I skupiny 3 objem do 50 m3 strojně, ("vsakovací objekt č.1" 45,0 )</t>
  </si>
  <si>
    <t>132254202</t>
  </si>
  <si>
    <t>Hloubení zapažených rýh š do 2000 mm v hornině třídy těžitelnosti I skupiny 3 objem do 50 m3 , ( "trasa kanalizace" (7,0+21,0)*1,0*2,0 ), ( "ostatní objem_kanalizační šachty/sdružené trasy_bude upřesněno v rámci realizace" (5,6) )</t>
  </si>
  <si>
    <t>Zřízení příložného pažení a rozepření stěn rýh hl do 2 m, ( "trasa kanalizace" (7,0+21,0)*2*2,0 )</t>
  </si>
  <si>
    <t xml:space="preserve">Vodorovné přemístění do 50 m výkopku/sypaniny z horniny třídy těžitelnosti I, skupiny 1 až 3, ( 65,4*2 'Přepočtené koeficientem množství ) </t>
  </si>
  <si>
    <t>Vodorovné přemístění do 10000 m výkopku/sypaniny z horniny třídy těžitelnosti I, skupiny 1 až 3, ( "kanalizační trasy" (1,0*0,1*28)+(1,0*0,3*28) + ( "vsakovací objekt č.1,2" (20,0+45,0) + ("retence" (12,0+2,0+1,0+9,0) )</t>
  </si>
  <si>
    <t>Příplatek k vodorovnému přemístění výkopku/sypaniny z horniny třídy těžitelnosti I skupiny 1 až 3 ZKD 1000 m přes 10000 m ( 100,2*10 'Přepočtené koeficientem množství )</t>
  </si>
  <si>
    <t>Poplatek za uložení navážek, zeminy a kamení na recyklační skládce (skládkovné),                                                                                        (100,2*1,8 'Přepočtené koeficientem množství)</t>
  </si>
  <si>
    <t>Zásyp jam, šachet rýh nebo kolem objektů sypaninou se zhutněním, (39,0+20,0+45,0+61,6)-100,2</t>
  </si>
  <si>
    <t>174251101</t>
  </si>
  <si>
    <t>Zásyp jam, šachet rýh nebo kolem objektů sypaninou,              ("vsakovací objekty č.1, č.2" (42,3+19,0)</t>
  </si>
  <si>
    <t>58344171R</t>
  </si>
  <si>
    <t>drcený drenážní materiál frakce 16/3261,3*1,8              ('Přepočtené koeficientem množství(</t>
  </si>
  <si>
    <t>Poznámka k položce:_x000D_
M</t>
  </si>
  <si>
    <t>Obsypání potrubí ručně sypaninou bez prohození, uloženou do 3 m, (trasa kanalizace" (7,0+21,0)*1,0*0,3 )</t>
  </si>
  <si>
    <t>štěrkopísek tříděný zásypový</t>
  </si>
  <si>
    <t>175151201</t>
  </si>
  <si>
    <t>Obsypání objektu sypaninou bez prohození, uloženou do 3 m strojně,                                                                                                ("retence" (9,0)</t>
  </si>
  <si>
    <t>Rozprostření ornice tl vrstvy do 200 mm v rovině nebo ve svahu do 1:5 ručně,                                                                                   ("vsakovací objekty č.1,č.2" (4,5*4,5)+(3,5*3,5) )</t>
  </si>
  <si>
    <t>Založení parkového trávníku výsevem pl do 1000 m2 v rovině a ve svahu do 1:5,                                                                                       ( "vsakovací objekty č.1,č.2" (4,5*4,5)+(3,5*3,5) )</t>
  </si>
  <si>
    <t>osivo směs travní parková,                                                                   ( 32,5*0,03 'Přepočtené koeficientem množství )</t>
  </si>
  <si>
    <t>Úprava pláně v hornině třídy těžitelnosti I skupiny 3 se zhutněním ručně,                                                                                                 ("trasa kanalizace" (7,0+21,0)*1,0)  , ("retence" (5,0*3,0)</t>
  </si>
  <si>
    <t>213311141</t>
  </si>
  <si>
    <t>Polštáře zhutněné pod základy ze štěrkopísku tříděného"retence" (5,0*3,0)*0,15</t>
  </si>
  <si>
    <t>359901211</t>
  </si>
  <si>
    <t>Monitoring stoky jakékoli výšky na nové kanalizaci</t>
  </si>
  <si>
    <t>451315115</t>
  </si>
  <si>
    <t>Podkladní nebo výplňová vrstva z betonu C 16/20 tl do 100 mm "retence" (5,0*3,0)</t>
  </si>
  <si>
    <t>Lože pod potrubí otevřený výkop z kameniva drobného těženého, "trasa kanalizace" (7,0+21,0)*1,0*0,1</t>
  </si>
  <si>
    <t>Vybourání + oprava a doplnění konstrukčních vrstev  , stavební činností dotčených , zpevněných ploch s živičným krytem.               ("rozsah a specifikace _ VZTAŽENO NA MB VIZ TRASA TRUBNÍHO VEDENÍ" (7,0)</t>
  </si>
  <si>
    <t>Vybourání + oprava a doplnění vrstev  , stavební činností dotčených , nezpevněných travnatých ploch                                       "rozsah a specifikace _ VZTAŽENO NA MB VIZ TRASA TRUBNÍHO VEDENÍ" 21,0</t>
  </si>
  <si>
    <t>Výztuž mazanin svařovanými sítěmi Kar                                        ( "retence" (5,0*3,0)*1*(5,0*1,25)/1000 )</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</si>
  <si>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</si>
  <si>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</si>
  <si>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</si>
  <si>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</si>
  <si>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</si>
  <si>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                                                 ( 28*1,15 'Přepočtené koeficientem množství )</t>
  </si>
  <si>
    <t>894401R01</t>
  </si>
  <si>
    <t>D+M _ Šachta Š2, O 425, výška: 1,643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</si>
  <si>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</si>
  <si>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</si>
  <si>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</si>
  <si>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</si>
  <si>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</si>
  <si>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</si>
  <si>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</si>
  <si>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</si>
  <si>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</si>
  <si>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</si>
  <si>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</si>
  <si>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</si>
  <si>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</si>
  <si>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</si>
  <si>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</si>
  <si>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Krytí potrubí z plastů výstražnou fólií z PVC 34cm,                             ( "kanalizační trasa" 1,1*(28,0) )</t>
  </si>
  <si>
    <t>899951R11</t>
  </si>
  <si>
    <t xml:space="preserve">D+M _ sorpční betonová vpusť včetně vložky,                                   ( "kompletní rozsah a specifikace viz v.č. 07" 3,0 ) </t>
  </si>
  <si>
    <t>Poznámka k položce:_x000D_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</si>
  <si>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</si>
  <si>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 xml:space="preserve">D+M _ retenční nádrž objemu 12 m3,                                                  ( "rozsah a specifikace viz v.č. 006" 1,0 ) </t>
  </si>
  <si>
    <t>Poznámka k položce:_x000D_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</si>
  <si>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</si>
  <si>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</si>
  <si>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</si>
  <si>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</si>
  <si>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</si>
  <si>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</si>
  <si>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</si>
  <si>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</si>
  <si>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</si>
  <si>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                                                         ( "vsakovací objekty" (3,0*4*5,0)+(2,0*4*5,0)</t>
  </si>
  <si>
    <t>460281123</t>
  </si>
  <si>
    <t>Odstranění pažení příložného výkopů jam</t>
  </si>
  <si>
    <t>Poznámka k položce:_x000D_
K; Poznámka k položce:, VEŠKERÉ FORMY A PŘEDÁNÍ SE ŘÍDÍ PODMÍNKAMI ZADÁVACÍ DOKUMENTACE STAVBY</t>
  </si>
  <si>
    <t>VRN4</t>
  </si>
  <si>
    <t>Inženýrská činnost</t>
  </si>
  <si>
    <t>041903000</t>
  </si>
  <si>
    <t>Dozor jiné osoby_geotechnik po celou dobu výstavby</t>
  </si>
  <si>
    <t>SO 07 - 12 - PŘELOŽKA SPLAŠKOVÉ KANALIZACE</t>
  </si>
  <si>
    <t xml:space="preserve">D1 - </t>
  </si>
  <si>
    <t xml:space="preserve">    HSV - Práce a dodávky HSV</t>
  </si>
  <si>
    <t xml:space="preserve">      1 - Zemní práce</t>
  </si>
  <si>
    <t>Čerpání vody na dopravní výšku do 10 m průměrný přítok do 500 l/min,                                                                                                 ( "předpoklad_bude upřesněno v rámci realizace stavby" 24,0 )</t>
  </si>
  <si>
    <t>132254201</t>
  </si>
  <si>
    <t>Hloubení zapažených rýh š do 2000 mm v hornině třídy těžitelnosti I skupiny 3 objem do 20 m3,                                           ( "trasa kanalizace" (1,0*1,6*11,0)+(1,0*1,5*10,0)</t>
  </si>
  <si>
    <t>Zřízení příložného pažení a rozepření stěn rýh hl do 2 m,                ( "trasa kanalizace" (1,6*2*11,0)+(1,5*2*10,0)</t>
  </si>
  <si>
    <t>Vodorovné přemístění do 50 m výkopku/sypaniny z horniny třídy těžitelnosti I, skupiny 1 až 3,                                                           ( 20,84*2 'Přepočtené koeficientem množství</t>
  </si>
  <si>
    <t>Vodorovné přemístění do 10000 m výkopku/sypaniny z horniny třídy těžitelnosti I, skupiny 1 až 3,                                                   ( "kanalizační trasy" (1,0*0,1*21,0)+(1,0*0,46*21,0)</t>
  </si>
  <si>
    <t>Příplatek k vodorovnému přemístění výkopku/sypaniny z horniny třídy těžitelnosti I skupiny 1 až 3 ZKD 1000 m přes 10000 m, (11,76*10 'Přepočtené koeficientem množství</t>
  </si>
  <si>
    <t>Poplatek za uložení navážek, zeminy a kamení na recyklační skládce (skládkovné),                                                                         ( 11,76*1,8 'Přepočtené koeficientem množství</t>
  </si>
  <si>
    <t>Zásyp jam, šachet rýh nebo kolem objektů sypaninou se zhutněním ,                                                                                      (32,6)-11,76</t>
  </si>
  <si>
    <t>Obsypání potrubí ručně sypaninou bez prohození, uloženou do 3 m,                                                                                                        ( "trasa kanalizace" 1,0*0,46*(11,0+10,0) )</t>
  </si>
  <si>
    <t>Úprava pláně v hornině třídy těžitelnosti I skupiny 3 se zhutněním ručně,                                                                                                ( "trasa kanalizace" (11,0+10,0)*1,0 )</t>
  </si>
  <si>
    <t>Lože pod potrubí otevřený výkop z kameniva drobného těženého,                                                                                           ( "trasa kanalizace" 1,0*0,1*(11,0+10,0)</t>
  </si>
  <si>
    <t>Vybourání + oprava a doplnění konstrukčních vrstev  , stavební činností dotčených , zpevněných ploch s živičným krytem, ( "rozsah a specifikace _ VZTAŽENO NA MB VIZ TRASA TRUBNÍHO VEDENÍ" (11,0) )</t>
  </si>
  <si>
    <t>Vybourání + oprava a doplnění vrstev  , stavební činností dotčených , nezpevněných travnatých ploch, ( "rozsah a specifikace _ VZTAŽENO NA MB VIZ TRASA TRUBNÍHO VEDENÍ" 10,0</t>
  </si>
  <si>
    <t>trubka kanalizační PVC KG DN 160 SN8                                              ( 21*1,15 'Přepočtené koeficientem množství )</t>
  </si>
  <si>
    <t>D+M _ Šachta Š1, O 425, výška: 2,734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</si>
  <si>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</si>
  <si>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</si>
  <si>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</si>
  <si>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</si>
  <si>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</si>
  <si>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Krytí potrubí z plastů výstražnou fólií z PVC 34cm,                          ( kanalizační trasa" 1,1*(11,0+10,0)</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</si>
  <si>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</si>
  <si>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</si>
  <si>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</si>
  <si>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</si>
  <si>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</si>
  <si>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</si>
  <si>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</si>
  <si>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</si>
  <si>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</si>
  <si>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 xml:space="preserve">    VRN - VRN</t>
  </si>
  <si>
    <t xml:space="preserve">      VRN1 - Průzkumné, geodetické a projektové práce</t>
  </si>
  <si>
    <t xml:space="preserve">      VRN4 - Inženýrská činnost</t>
  </si>
  <si>
    <t>Čerpání vody na dopravní výšku do 10 m průměrný přítok do 500 l/min,                                                                                                  ( "předpoklad_bude upřesněno v rámci realizace stavby" 48,0</t>
  </si>
  <si>
    <t>Hloubení jam nezapažených v hornině třídy těžitelnosti I skupiny 3 objem do 50 m3 strojně,                                                                     ( "ČOV" 29,0 )</t>
  </si>
  <si>
    <t>Hloubení zapažených rýh š do 2000 mm v hornině třídy těžitelnosti I skupiny 3 objem do 20 m3,                                          (  "trasa kanalizace" (1,0*1,6*3,0)+(1,0*1,5*12,0)</t>
  </si>
  <si>
    <t>Zřízení příložného pažení a rozepření stěn rýh hl do 2 m,                 ( "trasa kanalizace" (2*1,6*3,0)+(2*1,5*12,0)</t>
  </si>
  <si>
    <t>Vodorovné přemístění do 50 m výkopku/sypaniny z horniny třídy těžitelnosti I, skupiny 1 až 3,                                                           ( 29,4*2 'Přepočtené koeficientem množství )</t>
  </si>
  <si>
    <t>Vodorovné přemístění do 10000 m výkopku/sypaniny z horniny třídy těžitelnosti I, skupiny 1 až 3,                                                   ( "kanalizační trasy" (1,0*0,1*15,0)+(1,0*0,46*15,0) + ( "ČOV"  (9,5+1,0+1,0+2,5) )</t>
  </si>
  <si>
    <t>Příplatek k vodorovnému přemístění výkopku/sypaniny z horniny třídy těžitelnosti I skupiny 1 až 3 ZKD 1000 m přes 10000 m,                                                                                          ( 22,4*10 'Přepočtené koeficientem množství</t>
  </si>
  <si>
    <t>Poplatek za uložení navážek, zeminy a kamení na recyklační skládce (skládkovné),                                                              (22,4*1,8 'Přepočtené koeficientem množství</t>
  </si>
  <si>
    <t>Zásyp jam, šachet rýh nebo kolem objektů sypaninou se zhutněním,                                                                                       (29,0+22,8)-22,4</t>
  </si>
  <si>
    <t>Obsypání potrubí ručně sypaninou bez prohození, uloženou do 3 m,                                                                                                       ("trasa kanalizace" (3,0+12,0)*1,0*0,46 )</t>
  </si>
  <si>
    <t>Úprava pláně v hornině třídy těžitelnosti I skupiny 3 se zhutněním ručně,                                                                                                ("trasa kanalizace" (3,0+12,0)*1,0) + ( "ČOV"  (2,5*2,5) )</t>
  </si>
  <si>
    <t>Polštáře zhutněné pod základy ze štěrkopísku tříděného,              ( "ČOV"  (2,5*2,5)*0,15</t>
  </si>
  <si>
    <t>38641111R</t>
  </si>
  <si>
    <t>Čistírna odpadních vod domovní počet EO 12,                                ( "kompletní rozsah a specifikace _ viz v.č. 004" (1,0)</t>
  </si>
  <si>
    <t>Poznámka k položce:_x000D_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</si>
  <si>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Podkladní nebo výplňová vrstva z betonu C 16/20 tl do 100 mm,  ( "ČOV"  (2,5*2,5)</t>
  </si>
  <si>
    <t>Lože pod potrubí otevřený výkop z kameniva drobného těženého, ( "trasa kanalizace" (3,0+12,0)*1,0*0,1 )</t>
  </si>
  <si>
    <t>Vybourání + oprava a doplnění konstrukčních vrstev  , stavební činností dotčených , zpevněných ploch s živičným krytem,               ( "rozsah a specifikace _ VZTAŽENO NA MB VIZ TRASA TRUBNÍHO VEDENÍ" 3,0</t>
  </si>
  <si>
    <t>Vybourání + oprava a doplnění vrstev  , stavební činností dotčených , nezpevněných travnatých ploch,                                 ( "rozsah a specifikace _ VZTAŽENO NA MB VIZ TRASA TRUBNÍHO VEDENÍ" 12,0</t>
  </si>
  <si>
    <t>Výztuž mazanin svařovanými sítěmi Kari,                                           ( "ČOV" (2,5*2,5)*1*(5,0*1,25)/1000 )</t>
  </si>
  <si>
    <t>trubka kanalizační PVC KG DN 160 SN815*1,15 'Přepočtené koeficientem množství,                                                                       ( D+M _ Šachta Š8, O 425, výška: 0,983 )</t>
  </si>
  <si>
    <t>D+M _ Šachta Š8, O 425, výška: 0,983</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</si>
  <si>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</si>
  <si>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</si>
  <si>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položce:_x000D_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</si>
  <si>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Krytí potrubí z plastů výstražnou fólií z PVC 34cm,                          ( "kanalizační trasa" 1,1*(15,0)</t>
  </si>
  <si>
    <t>VRN - HZ HEŘMANICE</t>
  </si>
  <si>
    <t>D1 - VRN</t>
  </si>
  <si>
    <t>1 - VRN  CELKEM</t>
  </si>
  <si>
    <t>M001</t>
  </si>
  <si>
    <t>VYTÝČENÍ STÁVAJÍCÍCH INŽENÝRSKÝCH SÍTÍ</t>
  </si>
  <si>
    <t>KČ</t>
  </si>
  <si>
    <t>M002</t>
  </si>
  <si>
    <t>AMINISTRATIVNÍ ČINNOST PRO ZAJIŠTĚNÍ ZÁBORŮ POZEMKU</t>
  </si>
  <si>
    <t>M003</t>
  </si>
  <si>
    <t>AKTUALIZACE DOKLADOVÝCH ČÁSTÍ PROJEKTOVÉ DOKUMENTACE</t>
  </si>
  <si>
    <t>M004</t>
  </si>
  <si>
    <t>KOORDINAČNÍ A KOMPLETAČNÍ ČINOST DODAVATELE STAVBY VČ. DOKLADŮ PRO KOLAUDACI STAVBY</t>
  </si>
  <si>
    <t>M005</t>
  </si>
  <si>
    <t>NÁKLADY NA ZŘÍZENÍ VEŠKERÝCH STAVENIŠTNÍCH ODBĚRNÝCH MÍST ENERGII, KOMUNIKAČNÍ TECHNIKY, VODY, KANALIZACE A ÚHRADA VEŠKERÝCH NÁKLADŮ ZA ODBĚR ENERGIE, VODY A OSTATNÍCH NÁKLADŮ</t>
  </si>
  <si>
    <t>M005.1</t>
  </si>
  <si>
    <t>ÚHRADA VEŠKERÝCH NÁKLADŮ SPOJENÝCH SE ZÁBORY CIZÍCH POZEMKŮ NUTNÝCH PRO POTŘEBY STAVBY A ZŘÍZENÍ ZAŘÍZENÍ STAVEBNIŠTĚ</t>
  </si>
  <si>
    <t>M006</t>
  </si>
  <si>
    <t>VEŠKERÉ GEODETICKÉ PRÁCE SPOJENÉ S REALIZACÍ STAVBY A KOLAUDACE A S VKLADEM DO KN</t>
  </si>
  <si>
    <t>M007</t>
  </si>
  <si>
    <t>ZPRACOVÁNÍ JEDNOTLIVÝCH DODAVATELSKÝCH, VÝROBNÍCH A DÍLENSKÝCH DOKUMENTACÍ SPOJENÝCH S OK, LEPENÝMI VAZNÍKY, ZV, VÝPLNĚMI OTVOTŮ ATD</t>
  </si>
  <si>
    <t>M008</t>
  </si>
  <si>
    <t>INŽENÝRSKO GEOLOGICKÝ PRŮZKUM PO VÝKOPECH ZÁKLADU ZA UČELEM ZJIŠTĚNÍ A POROVNÁNÍ HODNOT ÚNOSNOSTI ZÁKLADOVÝ SPÁRY POUŽITÉ V PD A PŘÍPADĚ NESOULADU PAK ZPRACOVÁNÍ PŘÍPADNÉ ZMĚNY PD</t>
  </si>
  <si>
    <t>M009</t>
  </si>
  <si>
    <t>STATICKÉ ZATĚŽOVACÍ ZKOUŠKY ZHUTNĚNÍ</t>
  </si>
  <si>
    <t>M010</t>
  </si>
  <si>
    <t>ZKOUŠKY LEHKOU DYNAMICKOU DESKOU LDD</t>
  </si>
  <si>
    <t>M011</t>
  </si>
  <si>
    <t>DOČASNÉ DOPRAVNÍ ZNAČENÍ VČ. VYJÁDŘENÍ</t>
  </si>
  <si>
    <t>M12</t>
  </si>
  <si>
    <t>NÁKLADY NA ZAJIŠTĚNÍ BEZPEČNOSTI SILNIČNÍHO PROVOZU,PROVIZORNÍHO OHRAZENÍ VÝKOPŮ,PROVIZORNÍ KOMUNIKACE A LÁVKY,BEZPEČNOSTNÍ TABULKY S VÝSTRAHOU</t>
  </si>
  <si>
    <t>M13</t>
  </si>
  <si>
    <t>PRAVIDELNÉ ČIŠTĚNÍ STÁVAJÍCÍCH OBSLUŽNÝCH KOMUNIKACÍ SPOJENÝCH SE STAVBOU</t>
  </si>
  <si>
    <t>M14</t>
  </si>
  <si>
    <t>D+M INFORMAČNÍ TABULE STAVBY DLE POŽADAVKŮ OBJEDNATELE STAVBY</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</si>
  <si>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</si>
  <si>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</si>
  <si>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M16</t>
  </si>
  <si>
    <t>NÁKLADY NA VYTÝČENÍ STAVBY</t>
  </si>
  <si>
    <t>M17</t>
  </si>
  <si>
    <t>NÁKLADY NA ZPRACOVÁNÍ VÝKRESŮ VÝZTUŽE ŽB MONOLITICKÝCH ČÁSTÍ STAVBY</t>
  </si>
  <si>
    <t>M18</t>
  </si>
  <si>
    <t>DOČASNÁ OCHRANA NOVÝCH A STÁVAJÍCÍCH INŽENÝRSKÝCH SÍTÍ</t>
  </si>
  <si>
    <t>M19</t>
  </si>
  <si>
    <t>NÁKLADY SPOJENÉ S PROJEKTOVOU DOKUMENTACÍ SKUTEČNÉHO PROVEDENÍ V PĚTI VYHOTOVENÍCH</t>
  </si>
  <si>
    <t>M20</t>
  </si>
  <si>
    <t>D+M PAMĚTNÍ DESKA - S POSKYTOVATELEM DOTACE</t>
  </si>
  <si>
    <t>M21</t>
  </si>
  <si>
    <t>VYKLIZENÍ A UKLID STAVENIŠTĚ VČETNĚ UVEDENÍ DO PŮVODNÍHO STAVU</t>
  </si>
  <si>
    <t>M22</t>
  </si>
  <si>
    <t>ZAJIŠTĚNÍ BEZPEČNOSTI STAVENIŠTĚ Z HLEDISKA OCHRANY VEŘEJNÝCH ZÁJMŮ</t>
  </si>
  <si>
    <t>M23</t>
  </si>
  <si>
    <t>ZŘÍZENÍ DEPONIE A MEZIDEPONIE</t>
  </si>
  <si>
    <t>M24</t>
  </si>
  <si>
    <t>SPLNĚNÍ PŘÍPADNÝCH ZVLÁŠTNÍCH POŽADAVKŮ NA PROVÁDĚNÍ STAVBY,KTERÉ VYŽADUJÍ ZVLÁŠTNÍ BEZPEČNOSTNÍ OPATŘENÍ</t>
  </si>
  <si>
    <t>VRN  CELKEM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</si>
</sst>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32">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7"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7"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22" fillId="4" borderId="0" xfId="0" applyFont="1" applyFill="1" applyAlignment="1">
      <alignment horizontal="center"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4" fillId="0" borderId="0" xfId="0" applyFont="1" applyAlignment="1">
      <alignment horizontal="left" vertical="center"/>
    </xf>
    <xf numFmtId="0" fontId="24" fillId="0" borderId="0" xfId="0" applyFont="1" applyAlignment="1">
      <alignment vertical="center"/>
    </xf>
    <xf numFmtId="4" fontId="24" fillId="0" borderId="0" xfId="0" applyNumberFormat="1" applyFont="1" applyAlignment="1">
      <alignment vertical="center"/>
    </xf>
    <xf numFmtId="0" fontId="4" fillId="0" borderId="0" xfId="0" applyFont="1" applyAlignment="1">
      <alignment horizontal="center" vertical="center"/>
    </xf>
    <xf numFmtId="4" fontId="20" fillId="0" borderId="14" xfId="0" applyNumberFormat="1" applyFont="1" applyBorder="1" applyAlignment="1">
      <alignment vertical="center"/>
    </xf>
    <xf numFmtId="4" fontId="20" fillId="0" borderId="0" xfId="0" applyNumberFormat="1" applyFont="1" applyAlignment="1">
      <alignment vertical="center"/>
    </xf>
    <xf numFmtId="166" fontId="20" fillId="0" borderId="0" xfId="0" applyNumberFormat="1" applyFont="1" applyAlignment="1">
      <alignment vertical="center"/>
    </xf>
    <xf numFmtId="4" fontId="20" fillId="0" borderId="15" xfId="0" applyNumberFormat="1" applyFont="1" applyBorder="1" applyAlignment="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Alignment="1">
      <alignment vertical="center"/>
    </xf>
    <xf numFmtId="166" fontId="29" fillId="0" borderId="0" xfId="0" applyNumberFormat="1" applyFont="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4" fontId="29" fillId="0" borderId="19" xfId="0" applyNumberFormat="1" applyFont="1" applyBorder="1" applyAlignment="1">
      <alignment vertical="center"/>
    </xf>
    <xf numFmtId="4" fontId="29" fillId="0" borderId="20" xfId="0" applyNumberFormat="1" applyFont="1" applyBorder="1" applyAlignment="1">
      <alignment vertical="center"/>
    </xf>
    <xf numFmtId="166" fontId="29" fillId="0" borderId="20" xfId="0" applyNumberFormat="1" applyFont="1" applyBorder="1" applyAlignment="1">
      <alignment vertical="center"/>
    </xf>
    <xf numFmtId="4" fontId="29"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7"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2" fillId="4" borderId="0" xfId="0" applyFont="1" applyFill="1" applyAlignment="1">
      <alignment horizontal="left" vertical="center"/>
    </xf>
    <xf numFmtId="0" fontId="22" fillId="4"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2" fillId="4" borderId="16" xfId="0" applyFont="1" applyFill="1" applyBorder="1" applyAlignment="1">
      <alignment horizontal="center" vertical="center" wrapText="1"/>
    </xf>
    <xf numFmtId="0" fontId="22" fillId="4" borderId="17" xfId="0" applyFont="1" applyFill="1" applyBorder="1" applyAlignment="1">
      <alignment horizontal="center" vertical="center" wrapText="1"/>
    </xf>
    <xf numFmtId="0" fontId="22" fillId="4" borderId="18" xfId="0" applyFont="1" applyFill="1" applyBorder="1" applyAlignment="1">
      <alignment horizontal="center" vertical="center" wrapText="1"/>
    </xf>
    <xf numFmtId="4" fontId="24"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22" fillId="0" borderId="22" xfId="0" applyFont="1" applyBorder="1" applyAlignment="1">
      <alignment horizontal="center" vertical="center"/>
    </xf>
    <xf numFmtId="49" fontId="22" fillId="0" borderId="22" xfId="0" applyNumberFormat="1" applyFont="1" applyBorder="1" applyAlignment="1">
      <alignment horizontal="left" vertical="center" wrapText="1"/>
    </xf>
    <xf numFmtId="0" fontId="22" fillId="0" borderId="22" xfId="0" applyFont="1" applyBorder="1" applyAlignment="1">
      <alignment horizontal="left" vertical="center" wrapText="1"/>
    </xf>
    <xf numFmtId="0" fontId="22" fillId="0" borderId="22" xfId="0" applyFont="1" applyBorder="1" applyAlignment="1">
      <alignment horizontal="center" vertical="center" wrapText="1"/>
    </xf>
    <xf numFmtId="167" fontId="22" fillId="0" borderId="22" xfId="0" applyNumberFormat="1" applyFont="1" applyBorder="1" applyAlignment="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lignment vertical="center"/>
    </xf>
    <xf numFmtId="0" fontId="23" fillId="2" borderId="14" xfId="0" applyFont="1" applyFill="1" applyBorder="1" applyAlignment="1" applyProtection="1">
      <alignment horizontal="left" vertical="center"/>
      <protection locked="0"/>
    </xf>
    <xf numFmtId="0" fontId="23" fillId="0" borderId="0" xfId="0" applyFont="1" applyAlignment="1">
      <alignment horizontal="center" vertical="center"/>
    </xf>
    <xf numFmtId="166" fontId="23" fillId="0" borderId="0" xfId="0" applyNumberFormat="1" applyFont="1" applyAlignment="1">
      <alignment vertical="center"/>
    </xf>
    <xf numFmtId="166" fontId="23" fillId="0" borderId="15" xfId="0" applyNumberFormat="1" applyFont="1" applyBorder="1" applyAlignment="1">
      <alignment vertical="center"/>
    </xf>
    <xf numFmtId="0" fontId="22" fillId="0" borderId="0" xfId="0" applyFont="1" applyAlignment="1">
      <alignment horizontal="left" vertical="center"/>
    </xf>
    <xf numFmtId="4" fontId="0" fillId="0" borderId="0" xfId="0" applyNumberFormat="1" applyAlignment="1">
      <alignment vertical="center"/>
    </xf>
    <xf numFmtId="0" fontId="34" fillId="0" borderId="0" xfId="0" applyFont="1" applyAlignment="1">
      <alignment horizontal="left" vertical="center"/>
    </xf>
    <xf numFmtId="0" fontId="35"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15" xfId="0" applyFont="1" applyBorder="1" applyAlignment="1">
      <alignment vertical="center"/>
    </xf>
    <xf numFmtId="0" fontId="23" fillId="2" borderId="19" xfId="0" applyFont="1" applyFill="1" applyBorder="1" applyAlignment="1" applyProtection="1">
      <alignment horizontal="left" vertical="center"/>
      <protection locked="0"/>
    </xf>
    <xf numFmtId="0" fontId="23" fillId="0" borderId="20" xfId="0" applyFont="1" applyBorder="1" applyAlignment="1">
      <alignment horizontal="center" vertical="center"/>
    </xf>
    <xf numFmtId="0" fontId="0" fillId="0" borderId="20" xfId="0" applyBorder="1" applyAlignment="1">
      <alignment vertical="center"/>
    </xf>
    <xf numFmtId="166" fontId="23" fillId="0" borderId="20" xfId="0" applyNumberFormat="1" applyFont="1" applyBorder="1" applyAlignment="1">
      <alignment vertical="center"/>
    </xf>
    <xf numFmtId="166" fontId="23" fillId="0" borderId="21" xfId="0" applyNumberFormat="1" applyFont="1" applyBorder="1" applyAlignment="1">
      <alignment vertical="center"/>
    </xf>
    <xf numFmtId="0" fontId="36" fillId="0" borderId="22" xfId="0" applyFont="1" applyBorder="1" applyAlignment="1">
      <alignment horizontal="center" vertical="center"/>
    </xf>
    <xf numFmtId="49" fontId="36" fillId="0" borderId="22" xfId="0" applyNumberFormat="1" applyFont="1" applyBorder="1" applyAlignment="1">
      <alignment horizontal="left" vertical="center" wrapText="1"/>
    </xf>
    <xf numFmtId="0" fontId="36" fillId="0" borderId="22" xfId="0" applyFont="1" applyBorder="1" applyAlignment="1">
      <alignment horizontal="left" vertical="center" wrapText="1"/>
    </xf>
    <xf numFmtId="0" fontId="36" fillId="0" borderId="22" xfId="0" applyFont="1" applyBorder="1" applyAlignment="1">
      <alignment horizontal="center" vertical="center" wrapText="1"/>
    </xf>
    <xf numFmtId="167" fontId="36" fillId="0" borderId="22" xfId="0" applyNumberFormat="1" applyFont="1" applyBorder="1" applyAlignment="1">
      <alignment vertical="center"/>
    </xf>
    <xf numFmtId="4" fontId="36" fillId="2" borderId="22" xfId="0" applyNumberFormat="1" applyFont="1" applyFill="1" applyBorder="1" applyAlignment="1" applyProtection="1">
      <alignment vertical="center"/>
      <protection locked="0"/>
    </xf>
    <xf numFmtId="4" fontId="36" fillId="0" borderId="22" xfId="0" applyNumberFormat="1" applyFont="1" applyBorder="1" applyAlignment="1">
      <alignment vertical="center"/>
    </xf>
    <xf numFmtId="0" fontId="37" fillId="0" borderId="3" xfId="0" applyFont="1" applyBorder="1" applyAlignment="1">
      <alignment vertical="center"/>
    </xf>
    <xf numFmtId="0" fontId="36" fillId="2" borderId="14" xfId="0" applyFont="1" applyFill="1" applyBorder="1" applyAlignment="1" applyProtection="1">
      <alignment horizontal="left" vertical="center"/>
      <protection locked="0"/>
    </xf>
    <xf numFmtId="0" fontId="36" fillId="0" borderId="0" xfId="0" applyFont="1" applyAlignment="1">
      <alignment horizontal="center" vertical="center"/>
    </xf>
    <xf numFmtId="167" fontId="22" fillId="2" borderId="22" xfId="0" applyNumberFormat="1" applyFont="1" applyFill="1" applyBorder="1" applyAlignment="1" applyProtection="1">
      <alignment vertical="center"/>
      <protection locked="0"/>
    </xf>
    <xf numFmtId="0" fontId="8" fillId="0" borderId="19" xfId="0" applyFont="1" applyBorder="1"/>
    <xf numFmtId="0" fontId="8" fillId="0" borderId="20" xfId="0" applyFont="1" applyBorder="1"/>
    <xf numFmtId="166" fontId="8" fillId="0" borderId="20" xfId="0" applyNumberFormat="1" applyFont="1" applyBorder="1"/>
    <xf numFmtId="166" fontId="8" fillId="0" borderId="21" xfId="0" applyNumberFormat="1" applyFont="1" applyBorder="1"/>
    <xf numFmtId="0" fontId="0" fillId="0" borderId="19" xfId="0" applyBorder="1" applyAlignment="1">
      <alignment vertical="center"/>
    </xf>
    <xf numFmtId="0" fontId="0" fillId="0" borderId="21" xfId="0" applyBorder="1" applyAlignment="1">
      <alignment vertical="center"/>
    </xf>
    <xf numFmtId="0" fontId="22" fillId="4" borderId="6" xfId="0" applyFont="1" applyFill="1" applyBorder="1" applyAlignment="1">
      <alignment horizontal="center" vertical="center"/>
    </xf>
    <xf numFmtId="0" fontId="22" fillId="4" borderId="7" xfId="0" applyFont="1" applyFill="1" applyBorder="1" applyAlignment="1">
      <alignment horizontal="left" vertical="center"/>
    </xf>
    <xf numFmtId="0" fontId="27" fillId="0" borderId="0" xfId="0" applyFont="1" applyAlignment="1">
      <alignment horizontal="left" vertical="center" wrapText="1"/>
    </xf>
    <xf numFmtId="0" fontId="22" fillId="4"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4" fillId="0" borderId="0" xfId="0" applyNumberFormat="1" applyFont="1" applyAlignment="1">
      <alignment horizontal="right" vertical="center"/>
    </xf>
    <xf numFmtId="0" fontId="16" fillId="0" borderId="0" xfId="0" applyFont="1" applyAlignment="1">
      <alignment horizontal="left" vertical="top" wrapText="1"/>
    </xf>
    <xf numFmtId="0" fontId="16" fillId="0" borderId="0" xfId="0" applyFont="1" applyAlignment="1">
      <alignment horizontal="left" vertical="center"/>
    </xf>
    <xf numFmtId="0" fontId="18"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7"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8"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4" fontId="28" fillId="0" borderId="0" xfId="0" applyNumberFormat="1" applyFont="1" applyAlignment="1">
      <alignment vertical="center"/>
    </xf>
    <xf numFmtId="0" fontId="28" fillId="0" borderId="0" xfId="0" applyFont="1" applyAlignment="1">
      <alignment vertical="center"/>
    </xf>
    <xf numFmtId="0" fontId="22" fillId="4" borderId="7" xfId="0" applyFont="1" applyFill="1" applyBorder="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4" borderId="8" xfId="0" applyFont="1" applyFill="1" applyBorder="1" applyAlignment="1">
      <alignment horizontal="lef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rs.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urs.cz/software-a-data/kros-4-ocenovani-a-rizeni-stavebni-vyroby/"/>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0"/>
  <sheetViews>
    <sheetView showGridLines="0" tabSelected="1"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5" t="s">
        <v>0</v>
      </c>
      <c r="AZ1" s="15" t="s">
        <v>1</v>
      </c>
      <c r="BA1" s="15" t="s">
        <v>2</v>
      </c>
      <c r="BB1" s="15" t="s">
        <v>3</v>
      </c>
      <c r="BT1" s="15" t="s">
        <v>4</v>
      </c>
      <c r="BU1" s="15" t="s">
        <v>4</v>
      </c>
      <c r="BV1" s="15" t="s">
        <v>5</v>
      </c>
    </row>
    <row r="2" spans="1:74" ht="36.950000000000003" customHeight="1">
      <c r="AR2" s="201"/>
      <c r="AS2" s="201"/>
      <c r="AT2" s="201"/>
      <c r="AU2" s="201"/>
      <c r="AV2" s="201"/>
      <c r="AW2" s="201"/>
      <c r="AX2" s="201"/>
      <c r="AY2" s="201"/>
      <c r="AZ2" s="201"/>
      <c r="BA2" s="201"/>
      <c r="BB2" s="201"/>
      <c r="BC2" s="201"/>
      <c r="BD2" s="201"/>
      <c r="BE2" s="201"/>
      <c r="BS2" s="16" t="s">
        <v>6</v>
      </c>
      <c r="BT2" s="16" t="s">
        <v>7</v>
      </c>
    </row>
    <row r="3" spans="1:74" ht="6.95" customHeight="1">
      <c r="B3" s="17"/>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9"/>
      <c r="BS3" s="16" t="s">
        <v>6</v>
      </c>
      <c r="BT3" s="16" t="s">
        <v>8</v>
      </c>
    </row>
    <row r="4" spans="1:74" ht="24.95" customHeight="1">
      <c r="B4" s="19"/>
      <c r="D4" s="20" t="s">
        <v>9</v>
      </c>
      <c r="AR4" s="19"/>
      <c r="AS4" s="21" t="s">
        <v>10</v>
      </c>
      <c r="BE4" s="22" t="s">
        <v>11</v>
      </c>
      <c r="BS4" s="16" t="s">
        <v>12</v>
      </c>
    </row>
    <row r="5" spans="1:74" ht="12" customHeight="1">
      <c r="B5" s="19"/>
      <c r="D5" s="23" t="s">
        <v>13</v>
      </c>
      <c r="K5" s="200" t="s">
        <v>14</v>
      </c>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R5" s="19"/>
      <c r="BE5" s="197" t="s">
        <v>15</v>
      </c>
      <c r="BS5" s="16" t="s">
        <v>6</v>
      </c>
    </row>
    <row r="6" spans="1:74" ht="36.950000000000003" customHeight="1">
      <c r="B6" s="19"/>
      <c r="D6" s="25" t="s">
        <v>16</v>
      </c>
      <c r="K6" s="202" t="s">
        <v>17</v>
      </c>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R6" s="19"/>
      <c r="BE6" s="198"/>
      <c r="BS6" s="16" t="s">
        <v>6</v>
      </c>
    </row>
    <row r="7" spans="1:74" ht="12" customHeight="1">
      <c r="B7" s="19"/>
      <c r="D7" s="26" t="s">
        <v>18</v>
      </c>
      <c r="K7" s="24" t="s">
        <v>1</v>
      </c>
      <c r="AK7" s="26" t="s">
        <v>19</v>
      </c>
      <c r="AN7" s="24" t="s">
        <v>1</v>
      </c>
      <c r="AR7" s="19"/>
      <c r="BE7" s="198"/>
      <c r="BS7" s="16" t="s">
        <v>6</v>
      </c>
    </row>
    <row r="8" spans="1:74" ht="12" customHeight="1">
      <c r="B8" s="19"/>
      <c r="D8" s="26" t="s">
        <v>20</v>
      </c>
      <c r="K8" s="24" t="s">
        <v>21</v>
      </c>
      <c r="AK8" s="26" t="s">
        <v>22</v>
      </c>
      <c r="AN8" s="27" t="s">
        <v>23</v>
      </c>
      <c r="AR8" s="19"/>
      <c r="BE8" s="198"/>
      <c r="BS8" s="16" t="s">
        <v>6</v>
      </c>
    </row>
    <row r="9" spans="1:74" ht="14.45" customHeight="1">
      <c r="B9" s="19"/>
      <c r="AR9" s="19"/>
      <c r="BE9" s="198"/>
      <c r="BS9" s="16" t="s">
        <v>6</v>
      </c>
    </row>
    <row r="10" spans="1:74" ht="12" customHeight="1">
      <c r="B10" s="19"/>
      <c r="D10" s="26" t="s">
        <v>24</v>
      </c>
      <c r="AK10" s="26" t="s">
        <v>25</v>
      </c>
      <c r="AN10" s="24" t="s">
        <v>1</v>
      </c>
      <c r="AR10" s="19"/>
      <c r="BE10" s="198"/>
      <c r="BS10" s="16" t="s">
        <v>6</v>
      </c>
    </row>
    <row r="11" spans="1:74" ht="18.399999999999999" customHeight="1">
      <c r="B11" s="19"/>
      <c r="E11" s="24" t="s">
        <v>26</v>
      </c>
      <c r="AK11" s="26" t="s">
        <v>27</v>
      </c>
      <c r="AN11" s="24" t="s">
        <v>1</v>
      </c>
      <c r="AR11" s="19"/>
      <c r="BE11" s="198"/>
      <c r="BS11" s="16" t="s">
        <v>6</v>
      </c>
    </row>
    <row r="12" spans="1:74" ht="6.95" customHeight="1">
      <c r="B12" s="19"/>
      <c r="AR12" s="19"/>
      <c r="BE12" s="198"/>
      <c r="BS12" s="16" t="s">
        <v>6</v>
      </c>
    </row>
    <row r="13" spans="1:74" ht="12" customHeight="1">
      <c r="B13" s="19"/>
      <c r="D13" s="26" t="s">
        <v>28</v>
      </c>
      <c r="AK13" s="26" t="s">
        <v>25</v>
      </c>
      <c r="AN13" s="28" t="s">
        <v>29</v>
      </c>
      <c r="AR13" s="19"/>
      <c r="BE13" s="198"/>
      <c r="BS13" s="16" t="s">
        <v>6</v>
      </c>
    </row>
    <row r="14" spans="1:74" ht="12.75">
      <c r="B14" s="19"/>
      <c r="E14" s="203" t="s">
        <v>29</v>
      </c>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6" t="s">
        <v>27</v>
      </c>
      <c r="AN14" s="28" t="s">
        <v>29</v>
      </c>
      <c r="AR14" s="19"/>
      <c r="BE14" s="198"/>
      <c r="BS14" s="16" t="s">
        <v>6</v>
      </c>
    </row>
    <row r="15" spans="1:74" ht="6.95" customHeight="1">
      <c r="B15" s="19"/>
      <c r="AR15" s="19"/>
      <c r="BE15" s="198"/>
      <c r="BS15" s="16" t="s">
        <v>4</v>
      </c>
    </row>
    <row r="16" spans="1:74" ht="12" customHeight="1">
      <c r="B16" s="19"/>
      <c r="D16" s="26" t="s">
        <v>30</v>
      </c>
      <c r="AK16" s="26" t="s">
        <v>25</v>
      </c>
      <c r="AN16" s="24" t="s">
        <v>31</v>
      </c>
      <c r="AR16" s="19"/>
      <c r="BE16" s="198"/>
      <c r="BS16" s="16" t="s">
        <v>4</v>
      </c>
    </row>
    <row r="17" spans="2:71" ht="18.399999999999999" customHeight="1">
      <c r="B17" s="19"/>
      <c r="E17" s="24" t="s">
        <v>32</v>
      </c>
      <c r="AK17" s="26" t="s">
        <v>27</v>
      </c>
      <c r="AN17" s="24" t="s">
        <v>33</v>
      </c>
      <c r="AR17" s="19"/>
      <c r="BE17" s="198"/>
      <c r="BS17" s="16" t="s">
        <v>34</v>
      </c>
    </row>
    <row r="18" spans="2:71" ht="6.95" customHeight="1">
      <c r="B18" s="19"/>
      <c r="AR18" s="19"/>
      <c r="BE18" s="198"/>
      <c r="BS18" s="16" t="s">
        <v>6</v>
      </c>
    </row>
    <row r="19" spans="2:71" ht="12" customHeight="1">
      <c r="B19" s="19"/>
      <c r="D19" s="26" t="s">
        <v>35</v>
      </c>
      <c r="AK19" s="26" t="s">
        <v>25</v>
      </c>
      <c r="AN19" s="24" t="s">
        <v>31</v>
      </c>
      <c r="AR19" s="19"/>
      <c r="BE19" s="198"/>
      <c r="BS19" s="16" t="s">
        <v>6</v>
      </c>
    </row>
    <row r="20" spans="2:71" ht="18.399999999999999" customHeight="1">
      <c r="B20" s="19"/>
      <c r="E20" s="24" t="s">
        <v>36</v>
      </c>
      <c r="AK20" s="26" t="s">
        <v>27</v>
      </c>
      <c r="AN20" s="24" t="s">
        <v>33</v>
      </c>
      <c r="AR20" s="19"/>
      <c r="BE20" s="198"/>
      <c r="BS20" s="16" t="s">
        <v>34</v>
      </c>
    </row>
    <row r="21" spans="2:71" ht="6.95" customHeight="1">
      <c r="B21" s="19"/>
      <c r="AR21" s="19"/>
      <c r="BE21" s="198"/>
    </row>
    <row r="22" spans="2:71" ht="12" customHeight="1">
      <c r="B22" s="19"/>
      <c r="D22" s="26" t="s">
        <v>37</v>
      </c>
      <c r="AR22" s="19"/>
      <c r="BE22" s="198"/>
    </row>
    <row r="23" spans="2:71" ht="16.5" customHeight="1">
      <c r="B23" s="19"/>
      <c r="E23" s="205" t="s">
        <v>1</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R23" s="19"/>
      <c r="BE23" s="198"/>
    </row>
    <row r="24" spans="2:71" ht="6.95" customHeight="1">
      <c r="B24" s="19"/>
      <c r="AR24" s="19"/>
      <c r="BE24" s="198"/>
    </row>
    <row r="25" spans="2:71" ht="6.95" customHeight="1">
      <c r="B25" s="19"/>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R25" s="19"/>
      <c r="BE25" s="198"/>
    </row>
    <row r="26" spans="2:71" s="1" customFormat="1" ht="25.9" customHeight="1">
      <c r="B26" s="31"/>
      <c r="D26" s="32" t="s">
        <v>38</v>
      </c>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206">
        <f>ROUND(AG94,2)</f>
        <v>0</v>
      </c>
      <c r="AL26" s="207"/>
      <c r="AM26" s="207"/>
      <c r="AN26" s="207"/>
      <c r="AO26" s="207"/>
      <c r="AR26" s="31"/>
      <c r="BE26" s="198"/>
    </row>
    <row r="27" spans="2:71" s="1" customFormat="1" ht="6.95" customHeight="1">
      <c r="B27" s="31"/>
      <c r="AR27" s="31"/>
      <c r="BE27" s="198"/>
    </row>
    <row r="28" spans="2:71" s="1" customFormat="1" ht="12.75">
      <c r="B28" s="31"/>
      <c r="L28" s="208" t="s">
        <v>39</v>
      </c>
      <c r="M28" s="208"/>
      <c r="N28" s="208"/>
      <c r="O28" s="208"/>
      <c r="P28" s="208"/>
      <c r="W28" s="208" t="s">
        <v>40</v>
      </c>
      <c r="X28" s="208"/>
      <c r="Y28" s="208"/>
      <c r="Z28" s="208"/>
      <c r="AA28" s="208"/>
      <c r="AB28" s="208"/>
      <c r="AC28" s="208"/>
      <c r="AD28" s="208"/>
      <c r="AE28" s="208"/>
      <c r="AK28" s="208" t="s">
        <v>41</v>
      </c>
      <c r="AL28" s="208"/>
      <c r="AM28" s="208"/>
      <c r="AN28" s="208"/>
      <c r="AO28" s="208"/>
      <c r="AR28" s="31"/>
      <c r="BE28" s="198"/>
    </row>
    <row r="29" spans="2:71" s="2" customFormat="1" ht="14.45" customHeight="1">
      <c r="B29" s="35"/>
      <c r="D29" s="26" t="s">
        <v>42</v>
      </c>
      <c r="F29" s="26" t="s">
        <v>43</v>
      </c>
      <c r="L29" s="211">
        <v>0.21</v>
      </c>
      <c r="M29" s="210"/>
      <c r="N29" s="210"/>
      <c r="O29" s="210"/>
      <c r="P29" s="210"/>
      <c r="W29" s="209">
        <f>ROUND(AZ94, 2)</f>
        <v>0</v>
      </c>
      <c r="X29" s="210"/>
      <c r="Y29" s="210"/>
      <c r="Z29" s="210"/>
      <c r="AA29" s="210"/>
      <c r="AB29" s="210"/>
      <c r="AC29" s="210"/>
      <c r="AD29" s="210"/>
      <c r="AE29" s="210"/>
      <c r="AK29" s="209">
        <f>ROUND(AV94, 2)</f>
        <v>0</v>
      </c>
      <c r="AL29" s="210"/>
      <c r="AM29" s="210"/>
      <c r="AN29" s="210"/>
      <c r="AO29" s="210"/>
      <c r="AR29" s="35"/>
      <c r="BE29" s="199"/>
    </row>
    <row r="30" spans="2:71" s="2" customFormat="1" ht="14.45" customHeight="1">
      <c r="B30" s="35"/>
      <c r="F30" s="26" t="s">
        <v>44</v>
      </c>
      <c r="L30" s="211">
        <v>0.15</v>
      </c>
      <c r="M30" s="210"/>
      <c r="N30" s="210"/>
      <c r="O30" s="210"/>
      <c r="P30" s="210"/>
      <c r="W30" s="209">
        <f>ROUND(BA94, 2)</f>
        <v>0</v>
      </c>
      <c r="X30" s="210"/>
      <c r="Y30" s="210"/>
      <c r="Z30" s="210"/>
      <c r="AA30" s="210"/>
      <c r="AB30" s="210"/>
      <c r="AC30" s="210"/>
      <c r="AD30" s="210"/>
      <c r="AE30" s="210"/>
      <c r="AK30" s="209">
        <f>ROUND(AW94, 2)</f>
        <v>0</v>
      </c>
      <c r="AL30" s="210"/>
      <c r="AM30" s="210"/>
      <c r="AN30" s="210"/>
      <c r="AO30" s="210"/>
      <c r="AR30" s="35"/>
      <c r="BE30" s="199"/>
    </row>
    <row r="31" spans="2:71" s="2" customFormat="1" ht="14.45" hidden="1" customHeight="1">
      <c r="B31" s="35"/>
      <c r="F31" s="26" t="s">
        <v>45</v>
      </c>
      <c r="L31" s="211">
        <v>0.21</v>
      </c>
      <c r="M31" s="210"/>
      <c r="N31" s="210"/>
      <c r="O31" s="210"/>
      <c r="P31" s="210"/>
      <c r="W31" s="209">
        <f>ROUND(BB94, 2)</f>
        <v>0</v>
      </c>
      <c r="X31" s="210"/>
      <c r="Y31" s="210"/>
      <c r="Z31" s="210"/>
      <c r="AA31" s="210"/>
      <c r="AB31" s="210"/>
      <c r="AC31" s="210"/>
      <c r="AD31" s="210"/>
      <c r="AE31" s="210"/>
      <c r="AK31" s="209">
        <v>0</v>
      </c>
      <c r="AL31" s="210"/>
      <c r="AM31" s="210"/>
      <c r="AN31" s="210"/>
      <c r="AO31" s="210"/>
      <c r="AR31" s="35"/>
      <c r="BE31" s="199"/>
    </row>
    <row r="32" spans="2:71" s="2" customFormat="1" ht="14.45" hidden="1" customHeight="1">
      <c r="B32" s="35"/>
      <c r="F32" s="26" t="s">
        <v>46</v>
      </c>
      <c r="L32" s="211">
        <v>0.15</v>
      </c>
      <c r="M32" s="210"/>
      <c r="N32" s="210"/>
      <c r="O32" s="210"/>
      <c r="P32" s="210"/>
      <c r="W32" s="209">
        <f>ROUND(BC94, 2)</f>
        <v>0</v>
      </c>
      <c r="X32" s="210"/>
      <c r="Y32" s="210"/>
      <c r="Z32" s="210"/>
      <c r="AA32" s="210"/>
      <c r="AB32" s="210"/>
      <c r="AC32" s="210"/>
      <c r="AD32" s="210"/>
      <c r="AE32" s="210"/>
      <c r="AK32" s="209">
        <v>0</v>
      </c>
      <c r="AL32" s="210"/>
      <c r="AM32" s="210"/>
      <c r="AN32" s="210"/>
      <c r="AO32" s="210"/>
      <c r="AR32" s="35"/>
      <c r="BE32" s="199"/>
    </row>
    <row r="33" spans="2:57" s="2" customFormat="1" ht="14.45" hidden="1" customHeight="1">
      <c r="B33" s="35"/>
      <c r="F33" s="26" t="s">
        <v>47</v>
      </c>
      <c r="L33" s="211">
        <v>0</v>
      </c>
      <c r="M33" s="210"/>
      <c r="N33" s="210"/>
      <c r="O33" s="210"/>
      <c r="P33" s="210"/>
      <c r="W33" s="209">
        <f>ROUND(BD94, 2)</f>
        <v>0</v>
      </c>
      <c r="X33" s="210"/>
      <c r="Y33" s="210"/>
      <c r="Z33" s="210"/>
      <c r="AA33" s="210"/>
      <c r="AB33" s="210"/>
      <c r="AC33" s="210"/>
      <c r="AD33" s="210"/>
      <c r="AE33" s="210"/>
      <c r="AK33" s="209">
        <v>0</v>
      </c>
      <c r="AL33" s="210"/>
      <c r="AM33" s="210"/>
      <c r="AN33" s="210"/>
      <c r="AO33" s="210"/>
      <c r="AR33" s="35"/>
      <c r="BE33" s="199"/>
    </row>
    <row r="34" spans="2:57" s="1" customFormat="1" ht="6.95" customHeight="1">
      <c r="B34" s="31"/>
      <c r="AR34" s="31"/>
      <c r="BE34" s="198"/>
    </row>
    <row r="35" spans="2:57" s="1" customFormat="1" ht="25.9" customHeight="1">
      <c r="B35" s="31"/>
      <c r="C35" s="36"/>
      <c r="D35" s="37" t="s">
        <v>48</v>
      </c>
      <c r="E35" s="38"/>
      <c r="F35" s="38"/>
      <c r="G35" s="38"/>
      <c r="H35" s="38"/>
      <c r="I35" s="38"/>
      <c r="J35" s="38"/>
      <c r="K35" s="38"/>
      <c r="L35" s="38"/>
      <c r="M35" s="38"/>
      <c r="N35" s="38"/>
      <c r="O35" s="38"/>
      <c r="P35" s="38"/>
      <c r="Q35" s="38"/>
      <c r="R35" s="38"/>
      <c r="S35" s="38"/>
      <c r="T35" s="39" t="s">
        <v>49</v>
      </c>
      <c r="U35" s="38"/>
      <c r="V35" s="38"/>
      <c r="W35" s="38"/>
      <c r="X35" s="215" t="s">
        <v>50</v>
      </c>
      <c r="Y35" s="213"/>
      <c r="Z35" s="213"/>
      <c r="AA35" s="213"/>
      <c r="AB35" s="213"/>
      <c r="AC35" s="38"/>
      <c r="AD35" s="38"/>
      <c r="AE35" s="38"/>
      <c r="AF35" s="38"/>
      <c r="AG35" s="38"/>
      <c r="AH35" s="38"/>
      <c r="AI35" s="38"/>
      <c r="AJ35" s="38"/>
      <c r="AK35" s="212">
        <f>SUM(AK26:AK33)</f>
        <v>0</v>
      </c>
      <c r="AL35" s="213"/>
      <c r="AM35" s="213"/>
      <c r="AN35" s="213"/>
      <c r="AO35" s="214"/>
      <c r="AP35" s="36"/>
      <c r="AQ35" s="36"/>
      <c r="AR35" s="31"/>
    </row>
    <row r="36" spans="2:57" s="1" customFormat="1" ht="6.95" customHeight="1">
      <c r="B36" s="31"/>
      <c r="AR36" s="31"/>
    </row>
    <row r="37" spans="2:57" s="1" customFormat="1" ht="14.45" customHeight="1">
      <c r="B37" s="31"/>
      <c r="AR37" s="31"/>
    </row>
    <row r="38" spans="2:57" ht="14.45" customHeight="1">
      <c r="B38" s="19"/>
      <c r="AR38" s="19"/>
    </row>
    <row r="39" spans="2:57" ht="14.45" customHeight="1">
      <c r="B39" s="19"/>
      <c r="AR39" s="19"/>
    </row>
    <row r="40" spans="2:57" ht="14.45" customHeight="1">
      <c r="B40" s="19"/>
      <c r="AR40" s="19"/>
    </row>
    <row r="41" spans="2:57" ht="14.45" customHeight="1">
      <c r="B41" s="19"/>
      <c r="AR41" s="19"/>
    </row>
    <row r="42" spans="2:57" ht="14.45" customHeight="1">
      <c r="B42" s="19"/>
      <c r="AR42" s="19"/>
    </row>
    <row r="43" spans="2:57" ht="14.45" customHeight="1">
      <c r="B43" s="19"/>
      <c r="AR43" s="19"/>
    </row>
    <row r="44" spans="2:57" ht="14.45" customHeight="1">
      <c r="B44" s="19"/>
      <c r="AR44" s="19"/>
    </row>
    <row r="45" spans="2:57" ht="14.45" customHeight="1">
      <c r="B45" s="19"/>
      <c r="AR45" s="19"/>
    </row>
    <row r="46" spans="2:57" ht="14.45" customHeight="1">
      <c r="B46" s="19"/>
      <c r="AR46" s="19"/>
    </row>
    <row r="47" spans="2:57" ht="14.45" customHeight="1">
      <c r="B47" s="19"/>
      <c r="AR47" s="19"/>
    </row>
    <row r="48" spans="2:57" ht="14.45" customHeight="1">
      <c r="B48" s="19"/>
      <c r="AR48" s="19"/>
    </row>
    <row r="49" spans="2:44" s="1" customFormat="1" ht="14.45" customHeight="1">
      <c r="B49" s="31"/>
      <c r="D49" s="40" t="s">
        <v>51</v>
      </c>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0" t="s">
        <v>52</v>
      </c>
      <c r="AI49" s="41"/>
      <c r="AJ49" s="41"/>
      <c r="AK49" s="41"/>
      <c r="AL49" s="41"/>
      <c r="AM49" s="41"/>
      <c r="AN49" s="41"/>
      <c r="AO49" s="41"/>
      <c r="AR49" s="31"/>
    </row>
    <row r="50" spans="2:44" ht="11.25">
      <c r="B50" s="19"/>
      <c r="AR50" s="19"/>
    </row>
    <row r="51" spans="2:44" ht="11.25">
      <c r="B51" s="19"/>
      <c r="AR51" s="19"/>
    </row>
    <row r="52" spans="2:44" ht="11.25">
      <c r="B52" s="19"/>
      <c r="AR52" s="19"/>
    </row>
    <row r="53" spans="2:44" ht="11.25">
      <c r="B53" s="19"/>
      <c r="AR53" s="19"/>
    </row>
    <row r="54" spans="2:44" ht="11.25">
      <c r="B54" s="19"/>
      <c r="AR54" s="19"/>
    </row>
    <row r="55" spans="2:44" ht="11.25">
      <c r="B55" s="19"/>
      <c r="AR55" s="19"/>
    </row>
    <row r="56" spans="2:44" ht="11.25">
      <c r="B56" s="19"/>
      <c r="AR56" s="19"/>
    </row>
    <row r="57" spans="2:44" ht="11.25">
      <c r="B57" s="19"/>
      <c r="AR57" s="19"/>
    </row>
    <row r="58" spans="2:44" ht="11.25">
      <c r="B58" s="19"/>
      <c r="AR58" s="19"/>
    </row>
    <row r="59" spans="2:44" ht="11.25">
      <c r="B59" s="19"/>
      <c r="AR59" s="19"/>
    </row>
    <row r="60" spans="2:44" s="1" customFormat="1" ht="12.75">
      <c r="B60" s="31"/>
      <c r="D60" s="42" t="s">
        <v>53</v>
      </c>
      <c r="E60" s="33"/>
      <c r="F60" s="33"/>
      <c r="G60" s="33"/>
      <c r="H60" s="33"/>
      <c r="I60" s="33"/>
      <c r="J60" s="33"/>
      <c r="K60" s="33"/>
      <c r="L60" s="33"/>
      <c r="M60" s="33"/>
      <c r="N60" s="33"/>
      <c r="O60" s="33"/>
      <c r="P60" s="33"/>
      <c r="Q60" s="33"/>
      <c r="R60" s="33"/>
      <c r="S60" s="33"/>
      <c r="T60" s="33"/>
      <c r="U60" s="33"/>
      <c r="V60" s="42" t="s">
        <v>54</v>
      </c>
      <c r="W60" s="33"/>
      <c r="X60" s="33"/>
      <c r="Y60" s="33"/>
      <c r="Z60" s="33"/>
      <c r="AA60" s="33"/>
      <c r="AB60" s="33"/>
      <c r="AC60" s="33"/>
      <c r="AD60" s="33"/>
      <c r="AE60" s="33"/>
      <c r="AF60" s="33"/>
      <c r="AG60" s="33"/>
      <c r="AH60" s="42" t="s">
        <v>53</v>
      </c>
      <c r="AI60" s="33"/>
      <c r="AJ60" s="33"/>
      <c r="AK60" s="33"/>
      <c r="AL60" s="33"/>
      <c r="AM60" s="42" t="s">
        <v>54</v>
      </c>
      <c r="AN60" s="33"/>
      <c r="AO60" s="33"/>
      <c r="AR60" s="31"/>
    </row>
    <row r="61" spans="2:44" ht="11.25">
      <c r="B61" s="19"/>
      <c r="AR61" s="19"/>
    </row>
    <row r="62" spans="2:44" ht="11.25">
      <c r="B62" s="19"/>
      <c r="AR62" s="19"/>
    </row>
    <row r="63" spans="2:44" ht="11.25">
      <c r="B63" s="19"/>
      <c r="AR63" s="19"/>
    </row>
    <row r="64" spans="2:44" s="1" customFormat="1" ht="12.75">
      <c r="B64" s="31"/>
      <c r="D64" s="40" t="s">
        <v>55</v>
      </c>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0" t="s">
        <v>56</v>
      </c>
      <c r="AI64" s="41"/>
      <c r="AJ64" s="41"/>
      <c r="AK64" s="41"/>
      <c r="AL64" s="41"/>
      <c r="AM64" s="41"/>
      <c r="AN64" s="41"/>
      <c r="AO64" s="41"/>
      <c r="AR64" s="31"/>
    </row>
    <row r="65" spans="2:44" ht="11.25">
      <c r="B65" s="19"/>
      <c r="AR65" s="19"/>
    </row>
    <row r="66" spans="2:44" ht="11.25">
      <c r="B66" s="19"/>
      <c r="AR66" s="19"/>
    </row>
    <row r="67" spans="2:44" ht="11.25">
      <c r="B67" s="19"/>
      <c r="AR67" s="19"/>
    </row>
    <row r="68" spans="2:44" ht="11.25">
      <c r="B68" s="19"/>
      <c r="AR68" s="19"/>
    </row>
    <row r="69" spans="2:44" ht="11.25">
      <c r="B69" s="19"/>
      <c r="AR69" s="19"/>
    </row>
    <row r="70" spans="2:44" ht="11.25">
      <c r="B70" s="19"/>
      <c r="AR70" s="19"/>
    </row>
    <row r="71" spans="2:44" ht="11.25">
      <c r="B71" s="19"/>
      <c r="AR71" s="19"/>
    </row>
    <row r="72" spans="2:44" ht="11.25">
      <c r="B72" s="19"/>
      <c r="AR72" s="19"/>
    </row>
    <row r="73" spans="2:44" ht="11.25">
      <c r="B73" s="19"/>
      <c r="AR73" s="19"/>
    </row>
    <row r="74" spans="2:44" ht="11.25">
      <c r="B74" s="19"/>
      <c r="AR74" s="19"/>
    </row>
    <row r="75" spans="2:44" s="1" customFormat="1" ht="12.75">
      <c r="B75" s="31"/>
      <c r="D75" s="42" t="s">
        <v>53</v>
      </c>
      <c r="E75" s="33"/>
      <c r="F75" s="33"/>
      <c r="G75" s="33"/>
      <c r="H75" s="33"/>
      <c r="I75" s="33"/>
      <c r="J75" s="33"/>
      <c r="K75" s="33"/>
      <c r="L75" s="33"/>
      <c r="M75" s="33"/>
      <c r="N75" s="33"/>
      <c r="O75" s="33"/>
      <c r="P75" s="33"/>
      <c r="Q75" s="33"/>
      <c r="R75" s="33"/>
      <c r="S75" s="33"/>
      <c r="T75" s="33"/>
      <c r="U75" s="33"/>
      <c r="V75" s="42" t="s">
        <v>54</v>
      </c>
      <c r="W75" s="33"/>
      <c r="X75" s="33"/>
      <c r="Y75" s="33"/>
      <c r="Z75" s="33"/>
      <c r="AA75" s="33"/>
      <c r="AB75" s="33"/>
      <c r="AC75" s="33"/>
      <c r="AD75" s="33"/>
      <c r="AE75" s="33"/>
      <c r="AF75" s="33"/>
      <c r="AG75" s="33"/>
      <c r="AH75" s="42" t="s">
        <v>53</v>
      </c>
      <c r="AI75" s="33"/>
      <c r="AJ75" s="33"/>
      <c r="AK75" s="33"/>
      <c r="AL75" s="33"/>
      <c r="AM75" s="42" t="s">
        <v>54</v>
      </c>
      <c r="AN75" s="33"/>
      <c r="AO75" s="33"/>
      <c r="AR75" s="31"/>
    </row>
    <row r="76" spans="2:44" s="1" customFormat="1" ht="11.25">
      <c r="B76" s="31"/>
      <c r="AR76" s="31"/>
    </row>
    <row r="77" spans="2:44" s="1" customFormat="1" ht="6.95" customHeight="1">
      <c r="B77" s="43"/>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31"/>
    </row>
    <row r="81" spans="1:91" s="1" customFormat="1" ht="6.95" customHeight="1">
      <c r="B81" s="45"/>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31"/>
    </row>
    <row r="82" spans="1:91" s="1" customFormat="1" ht="24.95" customHeight="1">
      <c r="B82" s="31"/>
      <c r="C82" s="20" t="s">
        <v>57</v>
      </c>
      <c r="AR82" s="31"/>
    </row>
    <row r="83" spans="1:91" s="1" customFormat="1" ht="6.95" customHeight="1">
      <c r="B83" s="31"/>
      <c r="AR83" s="31"/>
    </row>
    <row r="84" spans="1:91" s="3" customFormat="1" ht="12" customHeight="1">
      <c r="B84" s="47"/>
      <c r="C84" s="26" t="s">
        <v>13</v>
      </c>
      <c r="L84" s="3" t="str">
        <f>K5</f>
        <v>01082021</v>
      </c>
      <c r="AR84" s="47"/>
    </row>
    <row r="85" spans="1:91" s="4" customFormat="1" ht="36.950000000000003" customHeight="1">
      <c r="B85" s="48"/>
      <c r="C85" s="49" t="s">
        <v>16</v>
      </c>
      <c r="L85" s="194" t="str">
        <f>K6</f>
        <v>STAVEBNÍ ÚPRAVY HASIČSKÉ ZBROJNICE HEŘMANICE - SLEZSKÁ OSTRAVA</v>
      </c>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R85" s="48"/>
    </row>
    <row r="86" spans="1:91" s="1" customFormat="1" ht="6.95" customHeight="1">
      <c r="B86" s="31"/>
      <c r="AR86" s="31"/>
    </row>
    <row r="87" spans="1:91" s="1" customFormat="1" ht="12" customHeight="1">
      <c r="B87" s="31"/>
      <c r="C87" s="26" t="s">
        <v>20</v>
      </c>
      <c r="L87" s="50" t="str">
        <f>IF(K8="","",K8)</f>
        <v>SLEZSKÁ OSTRAVA</v>
      </c>
      <c r="AI87" s="26" t="s">
        <v>22</v>
      </c>
      <c r="AM87" s="219" t="str">
        <f>IF(AN8= "","",AN8)</f>
        <v>10. 8. 2023</v>
      </c>
      <c r="AN87" s="219"/>
      <c r="AR87" s="31"/>
    </row>
    <row r="88" spans="1:91" s="1" customFormat="1" ht="6.95" customHeight="1">
      <c r="B88" s="31"/>
      <c r="AR88" s="31"/>
    </row>
    <row r="89" spans="1:91" s="1" customFormat="1" ht="15.2" customHeight="1">
      <c r="B89" s="31"/>
      <c r="C89" s="26" t="s">
        <v>24</v>
      </c>
      <c r="L89" s="3" t="str">
        <f>IF(E11= "","",E11)</f>
        <v>SMO - SLEZSKÁ OSTRAVA</v>
      </c>
      <c r="AI89" s="26" t="s">
        <v>30</v>
      </c>
      <c r="AM89" s="220" t="str">
        <f>IF(E17="","",E17)</f>
        <v>SPAN s.r.o.</v>
      </c>
      <c r="AN89" s="221"/>
      <c r="AO89" s="221"/>
      <c r="AP89" s="221"/>
      <c r="AR89" s="31"/>
      <c r="AS89" s="223" t="s">
        <v>58</v>
      </c>
      <c r="AT89" s="224"/>
      <c r="AU89" s="52"/>
      <c r="AV89" s="52"/>
      <c r="AW89" s="52"/>
      <c r="AX89" s="52"/>
      <c r="AY89" s="52"/>
      <c r="AZ89" s="52"/>
      <c r="BA89" s="52"/>
      <c r="BB89" s="52"/>
      <c r="BC89" s="52"/>
      <c r="BD89" s="53"/>
    </row>
    <row r="90" spans="1:91" s="1" customFormat="1" ht="15.2" customHeight="1">
      <c r="B90" s="31"/>
      <c r="C90" s="26" t="s">
        <v>28</v>
      </c>
      <c r="L90" s="3" t="str">
        <f>IF(E14= "Vyplň údaj","",E14)</f>
        <v/>
      </c>
      <c r="AI90" s="26" t="s">
        <v>35</v>
      </c>
      <c r="AM90" s="220" t="str">
        <f>IF(E20="","",E20)</f>
        <v>SPAN S.R.O.</v>
      </c>
      <c r="AN90" s="221"/>
      <c r="AO90" s="221"/>
      <c r="AP90" s="221"/>
      <c r="AR90" s="31"/>
      <c r="AS90" s="225"/>
      <c r="AT90" s="226"/>
      <c r="BD90" s="55"/>
    </row>
    <row r="91" spans="1:91" s="1" customFormat="1" ht="10.9" customHeight="1">
      <c r="B91" s="31"/>
      <c r="AR91" s="31"/>
      <c r="AS91" s="225"/>
      <c r="AT91" s="226"/>
      <c r="BD91" s="55"/>
    </row>
    <row r="92" spans="1:91" s="1" customFormat="1" ht="29.25" customHeight="1">
      <c r="B92" s="31"/>
      <c r="C92" s="190" t="s">
        <v>59</v>
      </c>
      <c r="D92" s="191"/>
      <c r="E92" s="191"/>
      <c r="F92" s="191"/>
      <c r="G92" s="191"/>
      <c r="H92" s="56"/>
      <c r="I92" s="193" t="s">
        <v>60</v>
      </c>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218" t="s">
        <v>61</v>
      </c>
      <c r="AH92" s="191"/>
      <c r="AI92" s="191"/>
      <c r="AJ92" s="191"/>
      <c r="AK92" s="191"/>
      <c r="AL92" s="191"/>
      <c r="AM92" s="191"/>
      <c r="AN92" s="193" t="s">
        <v>62</v>
      </c>
      <c r="AO92" s="191"/>
      <c r="AP92" s="222"/>
      <c r="AQ92" s="57" t="s">
        <v>63</v>
      </c>
      <c r="AR92" s="31"/>
      <c r="AS92" s="58" t="s">
        <v>64</v>
      </c>
      <c r="AT92" s="59" t="s">
        <v>65</v>
      </c>
      <c r="AU92" s="59" t="s">
        <v>66</v>
      </c>
      <c r="AV92" s="59" t="s">
        <v>67</v>
      </c>
      <c r="AW92" s="59" t="s">
        <v>68</v>
      </c>
      <c r="AX92" s="59" t="s">
        <v>69</v>
      </c>
      <c r="AY92" s="59" t="s">
        <v>70</v>
      </c>
      <c r="AZ92" s="59" t="s">
        <v>71</v>
      </c>
      <c r="BA92" s="59" t="s">
        <v>72</v>
      </c>
      <c r="BB92" s="59" t="s">
        <v>73</v>
      </c>
      <c r="BC92" s="59" t="s">
        <v>74</v>
      </c>
      <c r="BD92" s="60" t="s">
        <v>75</v>
      </c>
    </row>
    <row r="93" spans="1:91" s="1" customFormat="1" ht="10.9" customHeight="1">
      <c r="B93" s="31"/>
      <c r="AR93" s="31"/>
      <c r="AS93" s="61"/>
      <c r="AT93" s="52"/>
      <c r="AU93" s="52"/>
      <c r="AV93" s="52"/>
      <c r="AW93" s="52"/>
      <c r="AX93" s="52"/>
      <c r="AY93" s="52"/>
      <c r="AZ93" s="52"/>
      <c r="BA93" s="52"/>
      <c r="BB93" s="52"/>
      <c r="BC93" s="52"/>
      <c r="BD93" s="53"/>
    </row>
    <row r="94" spans="1:91" s="5" customFormat="1" ht="32.450000000000003" customHeight="1">
      <c r="B94" s="62"/>
      <c r="C94" s="63" t="s">
        <v>76</v>
      </c>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64"/>
      <c r="AE94" s="64"/>
      <c r="AF94" s="64"/>
      <c r="AG94" s="196">
        <f>ROUND(SUM(AG95:AG108),2)</f>
        <v>0</v>
      </c>
      <c r="AH94" s="196"/>
      <c r="AI94" s="196"/>
      <c r="AJ94" s="196"/>
      <c r="AK94" s="196"/>
      <c r="AL94" s="196"/>
      <c r="AM94" s="196"/>
      <c r="AN94" s="227">
        <f t="shared" ref="AN94:AN108" si="0">SUM(AG94,AT94)</f>
        <v>0</v>
      </c>
      <c r="AO94" s="227"/>
      <c r="AP94" s="227"/>
      <c r="AQ94" s="66" t="s">
        <v>1</v>
      </c>
      <c r="AR94" s="62"/>
      <c r="AS94" s="67">
        <f>ROUND(SUM(AS95:AS108),2)</f>
        <v>0</v>
      </c>
      <c r="AT94" s="68">
        <f t="shared" ref="AT94:AT108" si="1">ROUND(SUM(AV94:AW94),2)</f>
        <v>0</v>
      </c>
      <c r="AU94" s="69">
        <f>ROUND(SUM(AU95:AU108),5)</f>
        <v>0</v>
      </c>
      <c r="AV94" s="68">
        <f>ROUND(AZ94*L29,2)</f>
        <v>0</v>
      </c>
      <c r="AW94" s="68">
        <f>ROUND(BA94*L30,2)</f>
        <v>0</v>
      </c>
      <c r="AX94" s="68">
        <f>ROUND(BB94*L29,2)</f>
        <v>0</v>
      </c>
      <c r="AY94" s="68">
        <f>ROUND(BC94*L30,2)</f>
        <v>0</v>
      </c>
      <c r="AZ94" s="68">
        <f>ROUND(SUM(AZ95:AZ108),2)</f>
        <v>0</v>
      </c>
      <c r="BA94" s="68">
        <f>ROUND(SUM(BA95:BA108),2)</f>
        <v>0</v>
      </c>
      <c r="BB94" s="68">
        <f>ROUND(SUM(BB95:BB108),2)</f>
        <v>0</v>
      </c>
      <c r="BC94" s="68">
        <f>ROUND(SUM(BC95:BC108),2)</f>
        <v>0</v>
      </c>
      <c r="BD94" s="70">
        <f>ROUND(SUM(BD95:BD108),2)</f>
        <v>0</v>
      </c>
      <c r="BS94" s="71" t="s">
        <v>77</v>
      </c>
      <c r="BT94" s="71" t="s">
        <v>78</v>
      </c>
      <c r="BU94" s="72" t="s">
        <v>79</v>
      </c>
      <c r="BV94" s="71" t="s">
        <v>80</v>
      </c>
      <c r="BW94" s="71" t="s">
        <v>5</v>
      </c>
      <c r="BX94" s="71" t="s">
        <v>81</v>
      </c>
      <c r="CL94" s="71" t="s">
        <v>1</v>
      </c>
    </row>
    <row r="95" spans="1:91" s="6" customFormat="1" ht="24.75" customHeight="1">
      <c r="A95" s="73" t="s">
        <v>82</v>
      </c>
      <c r="B95" s="74"/>
      <c r="C95" s="75"/>
      <c r="D95" s="192" t="s">
        <v>83</v>
      </c>
      <c r="E95" s="192"/>
      <c r="F95" s="192"/>
      <c r="G95" s="192"/>
      <c r="H95" s="192"/>
      <c r="I95" s="76"/>
      <c r="J95" s="192" t="s">
        <v>84</v>
      </c>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216">
        <f>'SO 01 - 1 - Bourací práce...'!J30</f>
        <v>0</v>
      </c>
      <c r="AH95" s="217"/>
      <c r="AI95" s="217"/>
      <c r="AJ95" s="217"/>
      <c r="AK95" s="217"/>
      <c r="AL95" s="217"/>
      <c r="AM95" s="217"/>
      <c r="AN95" s="216">
        <f t="shared" si="0"/>
        <v>0</v>
      </c>
      <c r="AO95" s="217"/>
      <c r="AP95" s="217"/>
      <c r="AQ95" s="77" t="s">
        <v>85</v>
      </c>
      <c r="AR95" s="74"/>
      <c r="AS95" s="78">
        <v>0</v>
      </c>
      <c r="AT95" s="79">
        <f t="shared" si="1"/>
        <v>0</v>
      </c>
      <c r="AU95" s="80">
        <f>'SO 01 - 1 - Bourací práce...'!P127</f>
        <v>0</v>
      </c>
      <c r="AV95" s="79">
        <f>'SO 01 - 1 - Bourací práce...'!J33</f>
        <v>0</v>
      </c>
      <c r="AW95" s="79">
        <f>'SO 01 - 1 - Bourací práce...'!J34</f>
        <v>0</v>
      </c>
      <c r="AX95" s="79">
        <f>'SO 01 - 1 - Bourací práce...'!J35</f>
        <v>0</v>
      </c>
      <c r="AY95" s="79">
        <f>'SO 01 - 1 - Bourací práce...'!J36</f>
        <v>0</v>
      </c>
      <c r="AZ95" s="79">
        <f>'SO 01 - 1 - Bourací práce...'!F33</f>
        <v>0</v>
      </c>
      <c r="BA95" s="79">
        <f>'SO 01 - 1 - Bourací práce...'!F34</f>
        <v>0</v>
      </c>
      <c r="BB95" s="79">
        <f>'SO 01 - 1 - Bourací práce...'!F35</f>
        <v>0</v>
      </c>
      <c r="BC95" s="79">
        <f>'SO 01 - 1 - Bourací práce...'!F36</f>
        <v>0</v>
      </c>
      <c r="BD95" s="81">
        <f>'SO 01 - 1 - Bourací práce...'!F37</f>
        <v>0</v>
      </c>
      <c r="BT95" s="82" t="s">
        <v>86</v>
      </c>
      <c r="BV95" s="82" t="s">
        <v>80</v>
      </c>
      <c r="BW95" s="82" t="s">
        <v>87</v>
      </c>
      <c r="BX95" s="82" t="s">
        <v>5</v>
      </c>
      <c r="CL95" s="82" t="s">
        <v>1</v>
      </c>
      <c r="CM95" s="82" t="s">
        <v>88</v>
      </c>
    </row>
    <row r="96" spans="1:91" s="6" customFormat="1" ht="24.75" customHeight="1">
      <c r="A96" s="73" t="s">
        <v>82</v>
      </c>
      <c r="B96" s="74"/>
      <c r="C96" s="75"/>
      <c r="D96" s="192" t="s">
        <v>89</v>
      </c>
      <c r="E96" s="192"/>
      <c r="F96" s="192"/>
      <c r="G96" s="192"/>
      <c r="H96" s="192"/>
      <c r="I96" s="76"/>
      <c r="J96" s="192" t="s">
        <v>90</v>
      </c>
      <c r="K96" s="192"/>
      <c r="L96" s="192"/>
      <c r="M96" s="192"/>
      <c r="N96" s="192"/>
      <c r="O96" s="192"/>
      <c r="P96" s="192"/>
      <c r="Q96" s="192"/>
      <c r="R96" s="192"/>
      <c r="S96" s="192"/>
      <c r="T96" s="192"/>
      <c r="U96" s="192"/>
      <c r="V96" s="192"/>
      <c r="W96" s="192"/>
      <c r="X96" s="192"/>
      <c r="Y96" s="192"/>
      <c r="Z96" s="192"/>
      <c r="AA96" s="192"/>
      <c r="AB96" s="192"/>
      <c r="AC96" s="192"/>
      <c r="AD96" s="192"/>
      <c r="AE96" s="192"/>
      <c r="AF96" s="192"/>
      <c r="AG96" s="216">
        <f>'SO 01 - 2 - Objekt HZ - H...'!J30</f>
        <v>0</v>
      </c>
      <c r="AH96" s="217"/>
      <c r="AI96" s="217"/>
      <c r="AJ96" s="217"/>
      <c r="AK96" s="217"/>
      <c r="AL96" s="217"/>
      <c r="AM96" s="217"/>
      <c r="AN96" s="216">
        <f t="shared" si="0"/>
        <v>0</v>
      </c>
      <c r="AO96" s="217"/>
      <c r="AP96" s="217"/>
      <c r="AQ96" s="77" t="s">
        <v>85</v>
      </c>
      <c r="AR96" s="74"/>
      <c r="AS96" s="78">
        <v>0</v>
      </c>
      <c r="AT96" s="79">
        <f t="shared" si="1"/>
        <v>0</v>
      </c>
      <c r="AU96" s="80">
        <f>'SO 01 - 2 - Objekt HZ - H...'!P145</f>
        <v>0</v>
      </c>
      <c r="AV96" s="79">
        <f>'SO 01 - 2 - Objekt HZ - H...'!J33</f>
        <v>0</v>
      </c>
      <c r="AW96" s="79">
        <f>'SO 01 - 2 - Objekt HZ - H...'!J34</f>
        <v>0</v>
      </c>
      <c r="AX96" s="79">
        <f>'SO 01 - 2 - Objekt HZ - H...'!J35</f>
        <v>0</v>
      </c>
      <c r="AY96" s="79">
        <f>'SO 01 - 2 - Objekt HZ - H...'!J36</f>
        <v>0</v>
      </c>
      <c r="AZ96" s="79">
        <f>'SO 01 - 2 - Objekt HZ - H...'!F33</f>
        <v>0</v>
      </c>
      <c r="BA96" s="79">
        <f>'SO 01 - 2 - Objekt HZ - H...'!F34</f>
        <v>0</v>
      </c>
      <c r="BB96" s="79">
        <f>'SO 01 - 2 - Objekt HZ - H...'!F35</f>
        <v>0</v>
      </c>
      <c r="BC96" s="79">
        <f>'SO 01 - 2 - Objekt HZ - H...'!F36</f>
        <v>0</v>
      </c>
      <c r="BD96" s="81">
        <f>'SO 01 - 2 - Objekt HZ - H...'!F37</f>
        <v>0</v>
      </c>
      <c r="BT96" s="82" t="s">
        <v>86</v>
      </c>
      <c r="BV96" s="82" t="s">
        <v>80</v>
      </c>
      <c r="BW96" s="82" t="s">
        <v>91</v>
      </c>
      <c r="BX96" s="82" t="s">
        <v>5</v>
      </c>
      <c r="CL96" s="82" t="s">
        <v>1</v>
      </c>
      <c r="CM96" s="82" t="s">
        <v>88</v>
      </c>
    </row>
    <row r="97" spans="1:91" s="6" customFormat="1" ht="50.25" customHeight="1">
      <c r="A97" s="73" t="s">
        <v>82</v>
      </c>
      <c r="B97" s="74"/>
      <c r="C97" s="75"/>
      <c r="D97" s="192" t="s">
        <v>92</v>
      </c>
      <c r="E97" s="192"/>
      <c r="F97" s="192"/>
      <c r="G97" s="192"/>
      <c r="H97" s="192"/>
      <c r="I97" s="76"/>
      <c r="J97" s="192" t="s">
        <v>93</v>
      </c>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216">
        <f>'SO 01 - 3-OBJEKT HZ - ZDR...'!J30</f>
        <v>0</v>
      </c>
      <c r="AH97" s="217"/>
      <c r="AI97" s="217"/>
      <c r="AJ97" s="217"/>
      <c r="AK97" s="217"/>
      <c r="AL97" s="217"/>
      <c r="AM97" s="217"/>
      <c r="AN97" s="216">
        <f t="shared" si="0"/>
        <v>0</v>
      </c>
      <c r="AO97" s="217"/>
      <c r="AP97" s="217"/>
      <c r="AQ97" s="77" t="s">
        <v>85</v>
      </c>
      <c r="AR97" s="74"/>
      <c r="AS97" s="78">
        <v>0</v>
      </c>
      <c r="AT97" s="79">
        <f t="shared" si="1"/>
        <v>0</v>
      </c>
      <c r="AU97" s="80">
        <f>'SO 01 - 3-OBJEKT HZ - ZDR...'!P126</f>
        <v>0</v>
      </c>
      <c r="AV97" s="79">
        <f>'SO 01 - 3-OBJEKT HZ - ZDR...'!J33</f>
        <v>0</v>
      </c>
      <c r="AW97" s="79">
        <f>'SO 01 - 3-OBJEKT HZ - ZDR...'!J34</f>
        <v>0</v>
      </c>
      <c r="AX97" s="79">
        <f>'SO 01 - 3-OBJEKT HZ - ZDR...'!J35</f>
        <v>0</v>
      </c>
      <c r="AY97" s="79">
        <f>'SO 01 - 3-OBJEKT HZ - ZDR...'!J36</f>
        <v>0</v>
      </c>
      <c r="AZ97" s="79">
        <f>'SO 01 - 3-OBJEKT HZ - ZDR...'!F33</f>
        <v>0</v>
      </c>
      <c r="BA97" s="79">
        <f>'SO 01 - 3-OBJEKT HZ - ZDR...'!F34</f>
        <v>0</v>
      </c>
      <c r="BB97" s="79">
        <f>'SO 01 - 3-OBJEKT HZ - ZDR...'!F35</f>
        <v>0</v>
      </c>
      <c r="BC97" s="79">
        <f>'SO 01 - 3-OBJEKT HZ - ZDR...'!F36</f>
        <v>0</v>
      </c>
      <c r="BD97" s="81">
        <f>'SO 01 - 3-OBJEKT HZ - ZDR...'!F37</f>
        <v>0</v>
      </c>
      <c r="BT97" s="82" t="s">
        <v>86</v>
      </c>
      <c r="BV97" s="82" t="s">
        <v>80</v>
      </c>
      <c r="BW97" s="82" t="s">
        <v>94</v>
      </c>
      <c r="BX97" s="82" t="s">
        <v>5</v>
      </c>
      <c r="CL97" s="82" t="s">
        <v>1</v>
      </c>
      <c r="CM97" s="82" t="s">
        <v>88</v>
      </c>
    </row>
    <row r="98" spans="1:91" s="6" customFormat="1" ht="50.25" customHeight="1">
      <c r="A98" s="73" t="s">
        <v>82</v>
      </c>
      <c r="B98" s="74"/>
      <c r="C98" s="75"/>
      <c r="D98" s="192" t="s">
        <v>95</v>
      </c>
      <c r="E98" s="192"/>
      <c r="F98" s="192"/>
      <c r="G98" s="192"/>
      <c r="H98" s="192"/>
      <c r="I98" s="76"/>
      <c r="J98" s="192" t="s">
        <v>96</v>
      </c>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216">
        <f>'SO 01 - 4-OBJEKT HZ - ÚST...'!J30</f>
        <v>0</v>
      </c>
      <c r="AH98" s="217"/>
      <c r="AI98" s="217"/>
      <c r="AJ98" s="217"/>
      <c r="AK98" s="217"/>
      <c r="AL98" s="217"/>
      <c r="AM98" s="217"/>
      <c r="AN98" s="216">
        <f t="shared" si="0"/>
        <v>0</v>
      </c>
      <c r="AO98" s="217"/>
      <c r="AP98" s="217"/>
      <c r="AQ98" s="77" t="s">
        <v>85</v>
      </c>
      <c r="AR98" s="74"/>
      <c r="AS98" s="78">
        <v>0</v>
      </c>
      <c r="AT98" s="79">
        <f t="shared" si="1"/>
        <v>0</v>
      </c>
      <c r="AU98" s="80">
        <f>'SO 01 - 4-OBJEKT HZ - ÚST...'!P133</f>
        <v>0</v>
      </c>
      <c r="AV98" s="79">
        <f>'SO 01 - 4-OBJEKT HZ - ÚST...'!J33</f>
        <v>0</v>
      </c>
      <c r="AW98" s="79">
        <f>'SO 01 - 4-OBJEKT HZ - ÚST...'!J34</f>
        <v>0</v>
      </c>
      <c r="AX98" s="79">
        <f>'SO 01 - 4-OBJEKT HZ - ÚST...'!J35</f>
        <v>0</v>
      </c>
      <c r="AY98" s="79">
        <f>'SO 01 - 4-OBJEKT HZ - ÚST...'!J36</f>
        <v>0</v>
      </c>
      <c r="AZ98" s="79">
        <f>'SO 01 - 4-OBJEKT HZ - ÚST...'!F33</f>
        <v>0</v>
      </c>
      <c r="BA98" s="79">
        <f>'SO 01 - 4-OBJEKT HZ - ÚST...'!F34</f>
        <v>0</v>
      </c>
      <c r="BB98" s="79">
        <f>'SO 01 - 4-OBJEKT HZ - ÚST...'!F35</f>
        <v>0</v>
      </c>
      <c r="BC98" s="79">
        <f>'SO 01 - 4-OBJEKT HZ - ÚST...'!F36</f>
        <v>0</v>
      </c>
      <c r="BD98" s="81">
        <f>'SO 01 - 4-OBJEKT HZ - ÚST...'!F37</f>
        <v>0</v>
      </c>
      <c r="BT98" s="82" t="s">
        <v>86</v>
      </c>
      <c r="BV98" s="82" t="s">
        <v>80</v>
      </c>
      <c r="BW98" s="82" t="s">
        <v>97</v>
      </c>
      <c r="BX98" s="82" t="s">
        <v>5</v>
      </c>
      <c r="CL98" s="82" t="s">
        <v>1</v>
      </c>
      <c r="CM98" s="82" t="s">
        <v>88</v>
      </c>
    </row>
    <row r="99" spans="1:91" s="6" customFormat="1" ht="50.25" customHeight="1">
      <c r="A99" s="73" t="s">
        <v>82</v>
      </c>
      <c r="B99" s="74"/>
      <c r="C99" s="75"/>
      <c r="D99" s="192" t="s">
        <v>98</v>
      </c>
      <c r="E99" s="192"/>
      <c r="F99" s="192"/>
      <c r="G99" s="192"/>
      <c r="H99" s="192"/>
      <c r="I99" s="76"/>
      <c r="J99" s="192" t="s">
        <v>99</v>
      </c>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216">
        <f>'SO 01 - 5-OBJEKT HZ - ELE...'!J30</f>
        <v>0</v>
      </c>
      <c r="AH99" s="217"/>
      <c r="AI99" s="217"/>
      <c r="AJ99" s="217"/>
      <c r="AK99" s="217"/>
      <c r="AL99" s="217"/>
      <c r="AM99" s="217"/>
      <c r="AN99" s="216">
        <f t="shared" si="0"/>
        <v>0</v>
      </c>
      <c r="AO99" s="217"/>
      <c r="AP99" s="217"/>
      <c r="AQ99" s="77" t="s">
        <v>85</v>
      </c>
      <c r="AR99" s="74"/>
      <c r="AS99" s="78">
        <v>0</v>
      </c>
      <c r="AT99" s="79">
        <f t="shared" si="1"/>
        <v>0</v>
      </c>
      <c r="AU99" s="80">
        <f>'SO 01 - 5-OBJEKT HZ - ELE...'!P143</f>
        <v>0</v>
      </c>
      <c r="AV99" s="79">
        <f>'SO 01 - 5-OBJEKT HZ - ELE...'!J33</f>
        <v>0</v>
      </c>
      <c r="AW99" s="79">
        <f>'SO 01 - 5-OBJEKT HZ - ELE...'!J34</f>
        <v>0</v>
      </c>
      <c r="AX99" s="79">
        <f>'SO 01 - 5-OBJEKT HZ - ELE...'!J35</f>
        <v>0</v>
      </c>
      <c r="AY99" s="79">
        <f>'SO 01 - 5-OBJEKT HZ - ELE...'!J36</f>
        <v>0</v>
      </c>
      <c r="AZ99" s="79">
        <f>'SO 01 - 5-OBJEKT HZ - ELE...'!F33</f>
        <v>0</v>
      </c>
      <c r="BA99" s="79">
        <f>'SO 01 - 5-OBJEKT HZ - ELE...'!F34</f>
        <v>0</v>
      </c>
      <c r="BB99" s="79">
        <f>'SO 01 - 5-OBJEKT HZ - ELE...'!F35</f>
        <v>0</v>
      </c>
      <c r="BC99" s="79">
        <f>'SO 01 - 5-OBJEKT HZ - ELE...'!F36</f>
        <v>0</v>
      </c>
      <c r="BD99" s="81">
        <f>'SO 01 - 5-OBJEKT HZ - ELE...'!F37</f>
        <v>0</v>
      </c>
      <c r="BT99" s="82" t="s">
        <v>86</v>
      </c>
      <c r="BV99" s="82" t="s">
        <v>80</v>
      </c>
      <c r="BW99" s="82" t="s">
        <v>100</v>
      </c>
      <c r="BX99" s="82" t="s">
        <v>5</v>
      </c>
      <c r="CL99" s="82" t="s">
        <v>1</v>
      </c>
      <c r="CM99" s="82" t="s">
        <v>88</v>
      </c>
    </row>
    <row r="100" spans="1:91" s="6" customFormat="1" ht="50.25" customHeight="1">
      <c r="A100" s="73" t="s">
        <v>82</v>
      </c>
      <c r="B100" s="74"/>
      <c r="C100" s="75"/>
      <c r="D100" s="192" t="s">
        <v>101</v>
      </c>
      <c r="E100" s="192"/>
      <c r="F100" s="192"/>
      <c r="G100" s="192"/>
      <c r="H100" s="192"/>
      <c r="I100" s="76"/>
      <c r="J100" s="192" t="s">
        <v>102</v>
      </c>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216">
        <f>'SO 01 - 6-OBJEKT HZ - VZD...'!J30</f>
        <v>0</v>
      </c>
      <c r="AH100" s="217"/>
      <c r="AI100" s="217"/>
      <c r="AJ100" s="217"/>
      <c r="AK100" s="217"/>
      <c r="AL100" s="217"/>
      <c r="AM100" s="217"/>
      <c r="AN100" s="216">
        <f t="shared" si="0"/>
        <v>0</v>
      </c>
      <c r="AO100" s="217"/>
      <c r="AP100" s="217"/>
      <c r="AQ100" s="77" t="s">
        <v>85</v>
      </c>
      <c r="AR100" s="74"/>
      <c r="AS100" s="78">
        <v>0</v>
      </c>
      <c r="AT100" s="79">
        <f t="shared" si="1"/>
        <v>0</v>
      </c>
      <c r="AU100" s="80">
        <f>'SO 01 - 6-OBJEKT HZ - VZD...'!P130</f>
        <v>0</v>
      </c>
      <c r="AV100" s="79">
        <f>'SO 01 - 6-OBJEKT HZ - VZD...'!J33</f>
        <v>0</v>
      </c>
      <c r="AW100" s="79">
        <f>'SO 01 - 6-OBJEKT HZ - VZD...'!J34</f>
        <v>0</v>
      </c>
      <c r="AX100" s="79">
        <f>'SO 01 - 6-OBJEKT HZ - VZD...'!J35</f>
        <v>0</v>
      </c>
      <c r="AY100" s="79">
        <f>'SO 01 - 6-OBJEKT HZ - VZD...'!J36</f>
        <v>0</v>
      </c>
      <c r="AZ100" s="79">
        <f>'SO 01 - 6-OBJEKT HZ - VZD...'!F33</f>
        <v>0</v>
      </c>
      <c r="BA100" s="79">
        <f>'SO 01 - 6-OBJEKT HZ - VZD...'!F34</f>
        <v>0</v>
      </c>
      <c r="BB100" s="79">
        <f>'SO 01 - 6-OBJEKT HZ - VZD...'!F35</f>
        <v>0</v>
      </c>
      <c r="BC100" s="79">
        <f>'SO 01 - 6-OBJEKT HZ - VZD...'!F36</f>
        <v>0</v>
      </c>
      <c r="BD100" s="81">
        <f>'SO 01 - 6-OBJEKT HZ - VZD...'!F37</f>
        <v>0</v>
      </c>
      <c r="BT100" s="82" t="s">
        <v>86</v>
      </c>
      <c r="BV100" s="82" t="s">
        <v>80</v>
      </c>
      <c r="BW100" s="82" t="s">
        <v>103</v>
      </c>
      <c r="BX100" s="82" t="s">
        <v>5</v>
      </c>
      <c r="CL100" s="82" t="s">
        <v>1</v>
      </c>
      <c r="CM100" s="82" t="s">
        <v>88</v>
      </c>
    </row>
    <row r="101" spans="1:91" s="6" customFormat="1" ht="50.25" customHeight="1">
      <c r="A101" s="73" t="s">
        <v>82</v>
      </c>
      <c r="B101" s="74"/>
      <c r="C101" s="75"/>
      <c r="D101" s="192" t="s">
        <v>104</v>
      </c>
      <c r="E101" s="192"/>
      <c r="F101" s="192"/>
      <c r="G101" s="192"/>
      <c r="H101" s="192"/>
      <c r="I101" s="76"/>
      <c r="J101" s="192" t="s">
        <v>105</v>
      </c>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216">
        <f>'SO 01- 7-OBJEKT HZ - MaR'!J30</f>
        <v>0</v>
      </c>
      <c r="AH101" s="217"/>
      <c r="AI101" s="217"/>
      <c r="AJ101" s="217"/>
      <c r="AK101" s="217"/>
      <c r="AL101" s="217"/>
      <c r="AM101" s="217"/>
      <c r="AN101" s="216">
        <f t="shared" si="0"/>
        <v>0</v>
      </c>
      <c r="AO101" s="217"/>
      <c r="AP101" s="217"/>
      <c r="AQ101" s="77" t="s">
        <v>85</v>
      </c>
      <c r="AR101" s="74"/>
      <c r="AS101" s="78">
        <v>0</v>
      </c>
      <c r="AT101" s="79">
        <f t="shared" si="1"/>
        <v>0</v>
      </c>
      <c r="AU101" s="80">
        <f>'SO 01- 7-OBJEKT HZ - MaR'!P123</f>
        <v>0</v>
      </c>
      <c r="AV101" s="79">
        <f>'SO 01- 7-OBJEKT HZ - MaR'!J33</f>
        <v>0</v>
      </c>
      <c r="AW101" s="79">
        <f>'SO 01- 7-OBJEKT HZ - MaR'!J34</f>
        <v>0</v>
      </c>
      <c r="AX101" s="79">
        <f>'SO 01- 7-OBJEKT HZ - MaR'!J35</f>
        <v>0</v>
      </c>
      <c r="AY101" s="79">
        <f>'SO 01- 7-OBJEKT HZ - MaR'!J36</f>
        <v>0</v>
      </c>
      <c r="AZ101" s="79">
        <f>'SO 01- 7-OBJEKT HZ - MaR'!F33</f>
        <v>0</v>
      </c>
      <c r="BA101" s="79">
        <f>'SO 01- 7-OBJEKT HZ - MaR'!F34</f>
        <v>0</v>
      </c>
      <c r="BB101" s="79">
        <f>'SO 01- 7-OBJEKT HZ - MaR'!F35</f>
        <v>0</v>
      </c>
      <c r="BC101" s="79">
        <f>'SO 01- 7-OBJEKT HZ - MaR'!F36</f>
        <v>0</v>
      </c>
      <c r="BD101" s="81">
        <f>'SO 01- 7-OBJEKT HZ - MaR'!F37</f>
        <v>0</v>
      </c>
      <c r="BT101" s="82" t="s">
        <v>86</v>
      </c>
      <c r="BV101" s="82" t="s">
        <v>80</v>
      </c>
      <c r="BW101" s="82" t="s">
        <v>106</v>
      </c>
      <c r="BX101" s="82" t="s">
        <v>5</v>
      </c>
      <c r="CL101" s="82" t="s">
        <v>1</v>
      </c>
      <c r="CM101" s="82" t="s">
        <v>88</v>
      </c>
    </row>
    <row r="102" spans="1:91" s="6" customFormat="1" ht="24.75" customHeight="1">
      <c r="A102" s="73" t="s">
        <v>82</v>
      </c>
      <c r="B102" s="74"/>
      <c r="C102" s="75"/>
      <c r="D102" s="192" t="s">
        <v>107</v>
      </c>
      <c r="E102" s="192"/>
      <c r="F102" s="192"/>
      <c r="G102" s="192"/>
      <c r="H102" s="192"/>
      <c r="I102" s="76"/>
      <c r="J102" s="192" t="s">
        <v>108</v>
      </c>
      <c r="K102" s="192"/>
      <c r="L102" s="192"/>
      <c r="M102" s="192"/>
      <c r="N102" s="192"/>
      <c r="O102" s="192"/>
      <c r="P102" s="192"/>
      <c r="Q102" s="192"/>
      <c r="R102" s="192"/>
      <c r="S102" s="192"/>
      <c r="T102" s="192"/>
      <c r="U102" s="192"/>
      <c r="V102" s="192"/>
      <c r="W102" s="192"/>
      <c r="X102" s="192"/>
      <c r="Y102" s="192"/>
      <c r="Z102" s="192"/>
      <c r="AA102" s="192"/>
      <c r="AB102" s="192"/>
      <c r="AC102" s="192"/>
      <c r="AD102" s="192"/>
      <c r="AE102" s="192"/>
      <c r="AF102" s="192"/>
      <c r="AG102" s="216">
        <f>'SO 02 - 8 - Komunikace'!J30</f>
        <v>0</v>
      </c>
      <c r="AH102" s="217"/>
      <c r="AI102" s="217"/>
      <c r="AJ102" s="217"/>
      <c r="AK102" s="217"/>
      <c r="AL102" s="217"/>
      <c r="AM102" s="217"/>
      <c r="AN102" s="216">
        <f t="shared" si="0"/>
        <v>0</v>
      </c>
      <c r="AO102" s="217"/>
      <c r="AP102" s="217"/>
      <c r="AQ102" s="77" t="s">
        <v>85</v>
      </c>
      <c r="AR102" s="74"/>
      <c r="AS102" s="78">
        <v>0</v>
      </c>
      <c r="AT102" s="79">
        <f t="shared" si="1"/>
        <v>0</v>
      </c>
      <c r="AU102" s="80">
        <f>'SO 02 - 8 - Komunikace'!P125</f>
        <v>0</v>
      </c>
      <c r="AV102" s="79">
        <f>'SO 02 - 8 - Komunikace'!J33</f>
        <v>0</v>
      </c>
      <c r="AW102" s="79">
        <f>'SO 02 - 8 - Komunikace'!J34</f>
        <v>0</v>
      </c>
      <c r="AX102" s="79">
        <f>'SO 02 - 8 - Komunikace'!J35</f>
        <v>0</v>
      </c>
      <c r="AY102" s="79">
        <f>'SO 02 - 8 - Komunikace'!J36</f>
        <v>0</v>
      </c>
      <c r="AZ102" s="79">
        <f>'SO 02 - 8 - Komunikace'!F33</f>
        <v>0</v>
      </c>
      <c r="BA102" s="79">
        <f>'SO 02 - 8 - Komunikace'!F34</f>
        <v>0</v>
      </c>
      <c r="BB102" s="79">
        <f>'SO 02 - 8 - Komunikace'!F35</f>
        <v>0</v>
      </c>
      <c r="BC102" s="79">
        <f>'SO 02 - 8 - Komunikace'!F36</f>
        <v>0</v>
      </c>
      <c r="BD102" s="81">
        <f>'SO 02 - 8 - Komunikace'!F37</f>
        <v>0</v>
      </c>
      <c r="BT102" s="82" t="s">
        <v>86</v>
      </c>
      <c r="BV102" s="82" t="s">
        <v>80</v>
      </c>
      <c r="BW102" s="82" t="s">
        <v>109</v>
      </c>
      <c r="BX102" s="82" t="s">
        <v>5</v>
      </c>
      <c r="CL102" s="82" t="s">
        <v>1</v>
      </c>
      <c r="CM102" s="82" t="s">
        <v>88</v>
      </c>
    </row>
    <row r="103" spans="1:91" s="6" customFormat="1" ht="24.75" customHeight="1">
      <c r="A103" s="73" t="s">
        <v>82</v>
      </c>
      <c r="B103" s="74"/>
      <c r="C103" s="75"/>
      <c r="D103" s="192" t="s">
        <v>110</v>
      </c>
      <c r="E103" s="192"/>
      <c r="F103" s="192"/>
      <c r="G103" s="192"/>
      <c r="H103" s="192"/>
      <c r="I103" s="76"/>
      <c r="J103" s="192" t="s">
        <v>111</v>
      </c>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216">
        <f>'SO 03 - 10 - PŘELOŽKA VODY'!J30</f>
        <v>0</v>
      </c>
      <c r="AH103" s="217"/>
      <c r="AI103" s="217"/>
      <c r="AJ103" s="217"/>
      <c r="AK103" s="217"/>
      <c r="AL103" s="217"/>
      <c r="AM103" s="217"/>
      <c r="AN103" s="216">
        <f t="shared" si="0"/>
        <v>0</v>
      </c>
      <c r="AO103" s="217"/>
      <c r="AP103" s="217"/>
      <c r="AQ103" s="77" t="s">
        <v>85</v>
      </c>
      <c r="AR103" s="74"/>
      <c r="AS103" s="78">
        <v>0</v>
      </c>
      <c r="AT103" s="79">
        <f t="shared" si="1"/>
        <v>0</v>
      </c>
      <c r="AU103" s="80">
        <f>'SO 03 - 10 - PŘELOŽKA VODY'!P119</f>
        <v>0</v>
      </c>
      <c r="AV103" s="79">
        <f>'SO 03 - 10 - PŘELOŽKA VODY'!J33</f>
        <v>0</v>
      </c>
      <c r="AW103" s="79">
        <f>'SO 03 - 10 - PŘELOŽKA VODY'!J34</f>
        <v>0</v>
      </c>
      <c r="AX103" s="79">
        <f>'SO 03 - 10 - PŘELOŽKA VODY'!J35</f>
        <v>0</v>
      </c>
      <c r="AY103" s="79">
        <f>'SO 03 - 10 - PŘELOŽKA VODY'!J36</f>
        <v>0</v>
      </c>
      <c r="AZ103" s="79">
        <f>'SO 03 - 10 - PŘELOŽKA VODY'!F33</f>
        <v>0</v>
      </c>
      <c r="BA103" s="79">
        <f>'SO 03 - 10 - PŘELOŽKA VODY'!F34</f>
        <v>0</v>
      </c>
      <c r="BB103" s="79">
        <f>'SO 03 - 10 - PŘELOŽKA VODY'!F35</f>
        <v>0</v>
      </c>
      <c r="BC103" s="79">
        <f>'SO 03 - 10 - PŘELOŽKA VODY'!F36</f>
        <v>0</v>
      </c>
      <c r="BD103" s="81">
        <f>'SO 03 - 10 - PŘELOŽKA VODY'!F37</f>
        <v>0</v>
      </c>
      <c r="BT103" s="82" t="s">
        <v>86</v>
      </c>
      <c r="BV103" s="82" t="s">
        <v>80</v>
      </c>
      <c r="BW103" s="82" t="s">
        <v>112</v>
      </c>
      <c r="BX103" s="82" t="s">
        <v>5</v>
      </c>
      <c r="CL103" s="82" t="s">
        <v>1</v>
      </c>
      <c r="CM103" s="82" t="s">
        <v>88</v>
      </c>
    </row>
    <row r="104" spans="1:91" s="6" customFormat="1" ht="24.75" customHeight="1">
      <c r="A104" s="73" t="s">
        <v>82</v>
      </c>
      <c r="B104" s="74"/>
      <c r="C104" s="75"/>
      <c r="D104" s="192" t="s">
        <v>113</v>
      </c>
      <c r="E104" s="192"/>
      <c r="F104" s="192"/>
      <c r="G104" s="192"/>
      <c r="H104" s="192"/>
      <c r="I104" s="76"/>
      <c r="J104" s="192" t="s">
        <v>114</v>
      </c>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216">
        <f>'SO 04 - 10 - PŘELOŽKA PLY...'!J30</f>
        <v>0</v>
      </c>
      <c r="AH104" s="217"/>
      <c r="AI104" s="217"/>
      <c r="AJ104" s="217"/>
      <c r="AK104" s="217"/>
      <c r="AL104" s="217"/>
      <c r="AM104" s="217"/>
      <c r="AN104" s="216">
        <f t="shared" si="0"/>
        <v>0</v>
      </c>
      <c r="AO104" s="217"/>
      <c r="AP104" s="217"/>
      <c r="AQ104" s="77" t="s">
        <v>85</v>
      </c>
      <c r="AR104" s="74"/>
      <c r="AS104" s="78">
        <v>0</v>
      </c>
      <c r="AT104" s="79">
        <f t="shared" si="1"/>
        <v>0</v>
      </c>
      <c r="AU104" s="80">
        <f>'SO 04 - 10 - PŘELOŽKA PLY...'!P118</f>
        <v>0</v>
      </c>
      <c r="AV104" s="79">
        <f>'SO 04 - 10 - PŘELOŽKA PLY...'!J33</f>
        <v>0</v>
      </c>
      <c r="AW104" s="79">
        <f>'SO 04 - 10 - PŘELOŽKA PLY...'!J34</f>
        <v>0</v>
      </c>
      <c r="AX104" s="79">
        <f>'SO 04 - 10 - PŘELOŽKA PLY...'!J35</f>
        <v>0</v>
      </c>
      <c r="AY104" s="79">
        <f>'SO 04 - 10 - PŘELOŽKA PLY...'!J36</f>
        <v>0</v>
      </c>
      <c r="AZ104" s="79">
        <f>'SO 04 - 10 - PŘELOŽKA PLY...'!F33</f>
        <v>0</v>
      </c>
      <c r="BA104" s="79">
        <f>'SO 04 - 10 - PŘELOŽKA PLY...'!F34</f>
        <v>0</v>
      </c>
      <c r="BB104" s="79">
        <f>'SO 04 - 10 - PŘELOŽKA PLY...'!F35</f>
        <v>0</v>
      </c>
      <c r="BC104" s="79">
        <f>'SO 04 - 10 - PŘELOŽKA PLY...'!F36</f>
        <v>0</v>
      </c>
      <c r="BD104" s="81">
        <f>'SO 04 - 10 - PŘELOŽKA PLY...'!F37</f>
        <v>0</v>
      </c>
      <c r="BT104" s="82" t="s">
        <v>86</v>
      </c>
      <c r="BV104" s="82" t="s">
        <v>80</v>
      </c>
      <c r="BW104" s="82" t="s">
        <v>115</v>
      </c>
      <c r="BX104" s="82" t="s">
        <v>5</v>
      </c>
      <c r="CL104" s="82" t="s">
        <v>1</v>
      </c>
      <c r="CM104" s="82" t="s">
        <v>88</v>
      </c>
    </row>
    <row r="105" spans="1:91" s="6" customFormat="1" ht="24.75" customHeight="1">
      <c r="A105" s="73" t="s">
        <v>82</v>
      </c>
      <c r="B105" s="74"/>
      <c r="C105" s="75"/>
      <c r="D105" s="192" t="s">
        <v>116</v>
      </c>
      <c r="E105" s="192"/>
      <c r="F105" s="192"/>
      <c r="G105" s="192"/>
      <c r="H105" s="192"/>
      <c r="I105" s="76"/>
      <c r="J105" s="192" t="s">
        <v>117</v>
      </c>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216">
        <f>'SO 06 - 11 - KANALIZACE D...'!J30</f>
        <v>0</v>
      </c>
      <c r="AH105" s="217"/>
      <c r="AI105" s="217"/>
      <c r="AJ105" s="217"/>
      <c r="AK105" s="217"/>
      <c r="AL105" s="217"/>
      <c r="AM105" s="217"/>
      <c r="AN105" s="216">
        <f t="shared" si="0"/>
        <v>0</v>
      </c>
      <c r="AO105" s="217"/>
      <c r="AP105" s="217"/>
      <c r="AQ105" s="77" t="s">
        <v>85</v>
      </c>
      <c r="AR105" s="74"/>
      <c r="AS105" s="78">
        <v>0</v>
      </c>
      <c r="AT105" s="79">
        <f t="shared" si="1"/>
        <v>0</v>
      </c>
      <c r="AU105" s="80">
        <f>'SO 06 - 11 - KANALIZACE D...'!P124</f>
        <v>0</v>
      </c>
      <c r="AV105" s="79">
        <f>'SO 06 - 11 - KANALIZACE D...'!J33</f>
        <v>0</v>
      </c>
      <c r="AW105" s="79">
        <f>'SO 06 - 11 - KANALIZACE D...'!J34</f>
        <v>0</v>
      </c>
      <c r="AX105" s="79">
        <f>'SO 06 - 11 - KANALIZACE D...'!J35</f>
        <v>0</v>
      </c>
      <c r="AY105" s="79">
        <f>'SO 06 - 11 - KANALIZACE D...'!J36</f>
        <v>0</v>
      </c>
      <c r="AZ105" s="79">
        <f>'SO 06 - 11 - KANALIZACE D...'!F33</f>
        <v>0</v>
      </c>
      <c r="BA105" s="79">
        <f>'SO 06 - 11 - KANALIZACE D...'!F34</f>
        <v>0</v>
      </c>
      <c r="BB105" s="79">
        <f>'SO 06 - 11 - KANALIZACE D...'!F35</f>
        <v>0</v>
      </c>
      <c r="BC105" s="79">
        <f>'SO 06 - 11 - KANALIZACE D...'!F36</f>
        <v>0</v>
      </c>
      <c r="BD105" s="81">
        <f>'SO 06 - 11 - KANALIZACE D...'!F37</f>
        <v>0</v>
      </c>
      <c r="BT105" s="82" t="s">
        <v>86</v>
      </c>
      <c r="BV105" s="82" t="s">
        <v>80</v>
      </c>
      <c r="BW105" s="82" t="s">
        <v>118</v>
      </c>
      <c r="BX105" s="82" t="s">
        <v>5</v>
      </c>
      <c r="CL105" s="82" t="s">
        <v>1</v>
      </c>
      <c r="CM105" s="82" t="s">
        <v>88</v>
      </c>
    </row>
    <row r="106" spans="1:91" s="6" customFormat="1" ht="24.75" customHeight="1">
      <c r="A106" s="73" t="s">
        <v>82</v>
      </c>
      <c r="B106" s="74"/>
      <c r="C106" s="75"/>
      <c r="D106" s="192" t="s">
        <v>119</v>
      </c>
      <c r="E106" s="192"/>
      <c r="F106" s="192"/>
      <c r="G106" s="192"/>
      <c r="H106" s="192"/>
      <c r="I106" s="76"/>
      <c r="J106" s="192" t="s">
        <v>120</v>
      </c>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216">
        <f>'SO 07 - 12 - PŘELOŽKA SPL...'!J30</f>
        <v>0</v>
      </c>
      <c r="AH106" s="217"/>
      <c r="AI106" s="217"/>
      <c r="AJ106" s="217"/>
      <c r="AK106" s="217"/>
      <c r="AL106" s="217"/>
      <c r="AM106" s="217"/>
      <c r="AN106" s="216">
        <f t="shared" si="0"/>
        <v>0</v>
      </c>
      <c r="AO106" s="217"/>
      <c r="AP106" s="217"/>
      <c r="AQ106" s="77" t="s">
        <v>85</v>
      </c>
      <c r="AR106" s="74"/>
      <c r="AS106" s="78">
        <v>0</v>
      </c>
      <c r="AT106" s="79">
        <f t="shared" si="1"/>
        <v>0</v>
      </c>
      <c r="AU106" s="80">
        <f>'SO 07 - 12 - PŘELOŽKA SPL...'!P119</f>
        <v>0</v>
      </c>
      <c r="AV106" s="79">
        <f>'SO 07 - 12 - PŘELOŽKA SPL...'!J33</f>
        <v>0</v>
      </c>
      <c r="AW106" s="79">
        <f>'SO 07 - 12 - PŘELOŽKA SPL...'!J34</f>
        <v>0</v>
      </c>
      <c r="AX106" s="79">
        <f>'SO 07 - 12 - PŘELOŽKA SPL...'!J35</f>
        <v>0</v>
      </c>
      <c r="AY106" s="79">
        <f>'SO 07 - 12 - PŘELOŽKA SPL...'!J36</f>
        <v>0</v>
      </c>
      <c r="AZ106" s="79">
        <f>'SO 07 - 12 - PŘELOŽKA SPL...'!F33</f>
        <v>0</v>
      </c>
      <c r="BA106" s="79">
        <f>'SO 07 - 12 - PŘELOŽKA SPL...'!F34</f>
        <v>0</v>
      </c>
      <c r="BB106" s="79">
        <f>'SO 07 - 12 - PŘELOŽKA SPL...'!F35</f>
        <v>0</v>
      </c>
      <c r="BC106" s="79">
        <f>'SO 07 - 12 - PŘELOŽKA SPL...'!F36</f>
        <v>0</v>
      </c>
      <c r="BD106" s="81">
        <f>'SO 07 - 12 - PŘELOŽKA SPL...'!F37</f>
        <v>0</v>
      </c>
      <c r="BT106" s="82" t="s">
        <v>86</v>
      </c>
      <c r="BV106" s="82" t="s">
        <v>80</v>
      </c>
      <c r="BW106" s="82" t="s">
        <v>121</v>
      </c>
      <c r="BX106" s="82" t="s">
        <v>5</v>
      </c>
      <c r="CL106" s="82" t="s">
        <v>1</v>
      </c>
      <c r="CM106" s="82" t="s">
        <v>88</v>
      </c>
    </row>
    <row r="107" spans="1:91" s="6" customFormat="1" ht="24.75" customHeight="1">
      <c r="A107" s="73" t="s">
        <v>82</v>
      </c>
      <c r="B107" s="74"/>
      <c r="C107" s="75"/>
      <c r="D107" s="192" t="s">
        <v>122</v>
      </c>
      <c r="E107" s="192"/>
      <c r="F107" s="192"/>
      <c r="G107" s="192"/>
      <c r="H107" s="192"/>
      <c r="I107" s="76"/>
      <c r="J107" s="192" t="s">
        <v>123</v>
      </c>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216">
        <f>'SO 08 - 13 - ČOV'!J30</f>
        <v>0</v>
      </c>
      <c r="AH107" s="217"/>
      <c r="AI107" s="217"/>
      <c r="AJ107" s="217"/>
      <c r="AK107" s="217"/>
      <c r="AL107" s="217"/>
      <c r="AM107" s="217"/>
      <c r="AN107" s="216">
        <f t="shared" si="0"/>
        <v>0</v>
      </c>
      <c r="AO107" s="217"/>
      <c r="AP107" s="217"/>
      <c r="AQ107" s="77" t="s">
        <v>85</v>
      </c>
      <c r="AR107" s="74"/>
      <c r="AS107" s="78">
        <v>0</v>
      </c>
      <c r="AT107" s="79">
        <f t="shared" si="1"/>
        <v>0</v>
      </c>
      <c r="AU107" s="80">
        <f>'SO 08 - 13 - ČOV'!P131</f>
        <v>0</v>
      </c>
      <c r="AV107" s="79">
        <f>'SO 08 - 13 - ČOV'!J33</f>
        <v>0</v>
      </c>
      <c r="AW107" s="79">
        <f>'SO 08 - 13 - ČOV'!J34</f>
        <v>0</v>
      </c>
      <c r="AX107" s="79">
        <f>'SO 08 - 13 - ČOV'!J35</f>
        <v>0</v>
      </c>
      <c r="AY107" s="79">
        <f>'SO 08 - 13 - ČOV'!J36</f>
        <v>0</v>
      </c>
      <c r="AZ107" s="79">
        <f>'SO 08 - 13 - ČOV'!F33</f>
        <v>0</v>
      </c>
      <c r="BA107" s="79">
        <f>'SO 08 - 13 - ČOV'!F34</f>
        <v>0</v>
      </c>
      <c r="BB107" s="79">
        <f>'SO 08 - 13 - ČOV'!F35</f>
        <v>0</v>
      </c>
      <c r="BC107" s="79">
        <f>'SO 08 - 13 - ČOV'!F36</f>
        <v>0</v>
      </c>
      <c r="BD107" s="81">
        <f>'SO 08 - 13 - ČOV'!F37</f>
        <v>0</v>
      </c>
      <c r="BT107" s="82" t="s">
        <v>86</v>
      </c>
      <c r="BV107" s="82" t="s">
        <v>80</v>
      </c>
      <c r="BW107" s="82" t="s">
        <v>124</v>
      </c>
      <c r="BX107" s="82" t="s">
        <v>5</v>
      </c>
      <c r="CL107" s="82" t="s">
        <v>1</v>
      </c>
      <c r="CM107" s="82" t="s">
        <v>88</v>
      </c>
    </row>
    <row r="108" spans="1:91" s="6" customFormat="1" ht="16.5" customHeight="1">
      <c r="A108" s="73" t="s">
        <v>82</v>
      </c>
      <c r="B108" s="74"/>
      <c r="C108" s="75"/>
      <c r="D108" s="192" t="s">
        <v>125</v>
      </c>
      <c r="E108" s="192"/>
      <c r="F108" s="192"/>
      <c r="G108" s="192"/>
      <c r="H108" s="192"/>
      <c r="I108" s="76"/>
      <c r="J108" s="192" t="s">
        <v>126</v>
      </c>
      <c r="K108" s="192"/>
      <c r="L108" s="192"/>
      <c r="M108" s="192"/>
      <c r="N108" s="192"/>
      <c r="O108" s="192"/>
      <c r="P108" s="192"/>
      <c r="Q108" s="192"/>
      <c r="R108" s="192"/>
      <c r="S108" s="192"/>
      <c r="T108" s="192"/>
      <c r="U108" s="192"/>
      <c r="V108" s="192"/>
      <c r="W108" s="192"/>
      <c r="X108" s="192"/>
      <c r="Y108" s="192"/>
      <c r="Z108" s="192"/>
      <c r="AA108" s="192"/>
      <c r="AB108" s="192"/>
      <c r="AC108" s="192"/>
      <c r="AD108" s="192"/>
      <c r="AE108" s="192"/>
      <c r="AF108" s="192"/>
      <c r="AG108" s="216">
        <f>'VRN - HZ HEŘMANICE'!J30</f>
        <v>0</v>
      </c>
      <c r="AH108" s="217"/>
      <c r="AI108" s="217"/>
      <c r="AJ108" s="217"/>
      <c r="AK108" s="217"/>
      <c r="AL108" s="217"/>
      <c r="AM108" s="217"/>
      <c r="AN108" s="216">
        <f t="shared" si="0"/>
        <v>0</v>
      </c>
      <c r="AO108" s="217"/>
      <c r="AP108" s="217"/>
      <c r="AQ108" s="77" t="s">
        <v>85</v>
      </c>
      <c r="AR108" s="74"/>
      <c r="AS108" s="83">
        <v>0</v>
      </c>
      <c r="AT108" s="84">
        <f t="shared" si="1"/>
        <v>0</v>
      </c>
      <c r="AU108" s="85">
        <f>'VRN - HZ HEŘMANICE'!P118</f>
        <v>0</v>
      </c>
      <c r="AV108" s="84">
        <f>'VRN - HZ HEŘMANICE'!J33</f>
        <v>0</v>
      </c>
      <c r="AW108" s="84">
        <f>'VRN - HZ HEŘMANICE'!J34</f>
        <v>0</v>
      </c>
      <c r="AX108" s="84">
        <f>'VRN - HZ HEŘMANICE'!J35</f>
        <v>0</v>
      </c>
      <c r="AY108" s="84">
        <f>'VRN - HZ HEŘMANICE'!J36</f>
        <v>0</v>
      </c>
      <c r="AZ108" s="84">
        <f>'VRN - HZ HEŘMANICE'!F33</f>
        <v>0</v>
      </c>
      <c r="BA108" s="84">
        <f>'VRN - HZ HEŘMANICE'!F34</f>
        <v>0</v>
      </c>
      <c r="BB108" s="84">
        <f>'VRN - HZ HEŘMANICE'!F35</f>
        <v>0</v>
      </c>
      <c r="BC108" s="84">
        <f>'VRN - HZ HEŘMANICE'!F36</f>
        <v>0</v>
      </c>
      <c r="BD108" s="86">
        <f>'VRN - HZ HEŘMANICE'!F37</f>
        <v>0</v>
      </c>
      <c r="BT108" s="82" t="s">
        <v>86</v>
      </c>
      <c r="BV108" s="82" t="s">
        <v>80</v>
      </c>
      <c r="BW108" s="82" t="s">
        <v>127</v>
      </c>
      <c r="BX108" s="82" t="s">
        <v>5</v>
      </c>
      <c r="CL108" s="82" t="s">
        <v>1</v>
      </c>
      <c r="CM108" s="82" t="s">
        <v>88</v>
      </c>
    </row>
    <row r="109" spans="1:91" s="1" customFormat="1" ht="30" customHeight="1">
      <c r="B109" s="31"/>
      <c r="AR109" s="31"/>
    </row>
    <row r="110" spans="1:91" s="1" customFormat="1" ht="6.95" customHeight="1">
      <c r="B110" s="43"/>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31"/>
    </row>
  </sheetData>
  <sheetProtection algorithmName="SHA-512" hashValue="5Td8/dQ0OFTiuQGyERHMD98UGd+LAFixyMEh99x55I50QJEqEO4TnkNLd665RHybRqnghAq8DdK0SauFR9zo3Q==" saltValue="UoglmcqPYXBTbdd9yXBHfxSSdFxNaVAXoELsiHxgPPM1M78+VMzSkjsP1HQQfXfoinifrabkOo1bdArjMzBeJQ==" spinCount="100000" sheet="1" objects="1" scenarios="1" formatColumns="0" formatRows="0"/>
  <mergeCells count="94">
    <mergeCell ref="AN107:AP107"/>
    <mergeCell ref="AG107:AM107"/>
    <mergeCell ref="AN108:AP108"/>
    <mergeCell ref="AG108:AM108"/>
    <mergeCell ref="AN94:AP94"/>
    <mergeCell ref="AS89:AT91"/>
    <mergeCell ref="AN105:AP105"/>
    <mergeCell ref="AG105:AM105"/>
    <mergeCell ref="AN106:AP106"/>
    <mergeCell ref="AG106:AM106"/>
    <mergeCell ref="AR2:BE2"/>
    <mergeCell ref="AG103:AM103"/>
    <mergeCell ref="AG102:AM102"/>
    <mergeCell ref="AG92:AM92"/>
    <mergeCell ref="AG100:AM100"/>
    <mergeCell ref="AG95:AM95"/>
    <mergeCell ref="AG99:AM99"/>
    <mergeCell ref="AG101:AM101"/>
    <mergeCell ref="AG97:AM97"/>
    <mergeCell ref="AG96:AM96"/>
    <mergeCell ref="AG98:AM98"/>
    <mergeCell ref="AM87:AN87"/>
    <mergeCell ref="AM89:AP89"/>
    <mergeCell ref="AM90:AP90"/>
    <mergeCell ref="AN103:AP103"/>
    <mergeCell ref="AN97:AP97"/>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D107:H107"/>
    <mergeCell ref="J107:AF107"/>
    <mergeCell ref="D108:H108"/>
    <mergeCell ref="J108:AF108"/>
    <mergeCell ref="AG94:AM94"/>
    <mergeCell ref="AG104:AM104"/>
    <mergeCell ref="L85:AO85"/>
    <mergeCell ref="D105:H105"/>
    <mergeCell ref="J105:AF105"/>
    <mergeCell ref="D106:H106"/>
    <mergeCell ref="J106:AF106"/>
    <mergeCell ref="AN104:AP104"/>
    <mergeCell ref="AN92:AP92"/>
    <mergeCell ref="AN102:AP102"/>
    <mergeCell ref="AN101:AP101"/>
    <mergeCell ref="AN96:AP96"/>
    <mergeCell ref="AN100:AP100"/>
    <mergeCell ref="AN98:AP98"/>
    <mergeCell ref="AN99:AP99"/>
    <mergeCell ref="AN95:AP95"/>
    <mergeCell ref="D102:H102"/>
    <mergeCell ref="D103:H103"/>
    <mergeCell ref="D104:H104"/>
    <mergeCell ref="I92:AF92"/>
    <mergeCell ref="J101:AF101"/>
    <mergeCell ref="J100:AF100"/>
    <mergeCell ref="J102:AF102"/>
    <mergeCell ref="J103:AF103"/>
    <mergeCell ref="J99:AF99"/>
    <mergeCell ref="J97:AF97"/>
    <mergeCell ref="J98:AF98"/>
    <mergeCell ref="J104:AF104"/>
    <mergeCell ref="J96:AF96"/>
    <mergeCell ref="J95:AF95"/>
    <mergeCell ref="C92:G92"/>
    <mergeCell ref="D101:H101"/>
    <mergeCell ref="D98:H98"/>
    <mergeCell ref="D95:H95"/>
    <mergeCell ref="D99:H99"/>
    <mergeCell ref="D100:H100"/>
    <mergeCell ref="D96:H96"/>
    <mergeCell ref="D97:H97"/>
  </mergeCells>
  <hyperlinks>
    <hyperlink ref="A95" location="'SO 01 - 1 - Bourací práce...'!C2" display="/" xr:uid="{00000000-0004-0000-0000-000000000000}"/>
    <hyperlink ref="A96" location="'SO 01 - 2 - Objekt HZ - H...'!C2" display="/" xr:uid="{00000000-0004-0000-0000-000001000000}"/>
    <hyperlink ref="A97" location="'SO 01 - 3-OBJEKT HZ - ZDR...'!C2" display="/" xr:uid="{00000000-0004-0000-0000-000002000000}"/>
    <hyperlink ref="A98" location="'SO 01 - 4-OBJEKT HZ - ÚST...'!C2" display="/" xr:uid="{00000000-0004-0000-0000-000003000000}"/>
    <hyperlink ref="A99" location="'SO 01 - 5-OBJEKT HZ - ELE...'!C2" display="/" xr:uid="{00000000-0004-0000-0000-000004000000}"/>
    <hyperlink ref="A100" location="'SO 01 - 6-OBJEKT HZ - VZD...'!C2" display="/" xr:uid="{00000000-0004-0000-0000-000005000000}"/>
    <hyperlink ref="A101" location="'SO 01- 7-OBJEKT HZ - MaR'!C2" display="/" xr:uid="{00000000-0004-0000-0000-000006000000}"/>
    <hyperlink ref="A102" location="'SO 02 - 8 - Komunikace'!C2" display="/" xr:uid="{00000000-0004-0000-0000-000007000000}"/>
    <hyperlink ref="A103" location="'SO 03 - 10 - PŘELOŽKA VODY'!C2" display="/" xr:uid="{00000000-0004-0000-0000-000008000000}"/>
    <hyperlink ref="A104" location="'SO 04 - 10 - PŘELOŽKA PLY...'!C2" display="/" xr:uid="{00000000-0004-0000-0000-000009000000}"/>
    <hyperlink ref="A105" location="'SO 06 - 11 - KANALIZACE D...'!C2" display="/" xr:uid="{00000000-0004-0000-0000-00000A000000}"/>
    <hyperlink ref="A106" location="'SO 07 - 12 - PŘELOŽKA SPL...'!C2" display="/" xr:uid="{00000000-0004-0000-0000-00000B000000}"/>
    <hyperlink ref="A107" location="'SO 08 - 13 - ČOV'!C2" display="/" xr:uid="{00000000-0004-0000-0000-00000C000000}"/>
    <hyperlink ref="A108" location="'VRN - HZ HEŘMANICE'!C2" display="/" xr:uid="{00000000-0004-0000-0000-00000D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21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112</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3840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ROUND(J119,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ROUND((SUM(BE119:BE214)),  2)</f>
        <v>0</v>
      </c>
      <c r="I33" s="91">
        <v>0.21</v>
      </c>
      <c r="J33" s="90">
        <f>ROUND(((SUM(BE119:BE214))*I33),  2)</f>
        <v>0</v>
      </c>
      <c r="L33" s="31"/>
    </row>
    <row r="34" spans="2:12" s="1" customFormat="1" ht="14.45" customHeight="1">
      <c r="B34" s="31"/>
      <c r="E34" s="26" t="s">
        <v>44</v>
      </c>
      <c r="F34" s="90">
        <f>ROUND((SUM(BF119:BF214)),  2)</f>
        <v>0</v>
      </c>
      <c r="I34" s="91">
        <v>0.15</v>
      </c>
      <c r="J34" s="90">
        <f>ROUND(((SUM(BF119:BF214))*I34),  2)</f>
        <v>0</v>
      </c>
      <c r="L34" s="31"/>
    </row>
    <row r="35" spans="2:12" s="1" customFormat="1" ht="14.45" hidden="1" customHeight="1">
      <c r="B35" s="31"/>
      <c r="E35" s="26" t="s">
        <v>45</v>
      </c>
      <c r="F35" s="90">
        <f>ROUND((SUM(BG119:BG214)),  2)</f>
        <v>0</v>
      </c>
      <c r="I35" s="91">
        <v>0.21</v>
      </c>
      <c r="J35" s="90">
        <f>0</f>
        <v>0</v>
      </c>
      <c r="L35" s="31"/>
    </row>
    <row r="36" spans="2:12" s="1" customFormat="1" ht="14.45" hidden="1" customHeight="1">
      <c r="B36" s="31"/>
      <c r="E36" s="26" t="s">
        <v>46</v>
      </c>
      <c r="F36" s="90">
        <f>ROUND((SUM(BH119:BH214)),  2)</f>
        <v>0</v>
      </c>
      <c r="I36" s="91">
        <v>0.15</v>
      </c>
      <c r="J36" s="90">
        <f>0</f>
        <v>0</v>
      </c>
      <c r="L36" s="31"/>
    </row>
    <row r="37" spans="2:12" s="1" customFormat="1" ht="14.45" hidden="1" customHeight="1">
      <c r="B37" s="31"/>
      <c r="E37" s="26" t="s">
        <v>47</v>
      </c>
      <c r="F37" s="90">
        <f>ROUND((SUM(BI119:BI214)),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03 - 10 - PŘELOŽKA VODY</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J119</f>
        <v>0</v>
      </c>
      <c r="L96" s="31"/>
      <c r="AU96" s="16" t="s">
        <v>135</v>
      </c>
    </row>
    <row r="97" spans="2:12" s="8" customFormat="1" ht="24.95" hidden="1" customHeight="1">
      <c r="B97" s="103"/>
      <c r="D97" s="104" t="s">
        <v>136</v>
      </c>
      <c r="E97" s="105"/>
      <c r="F97" s="105"/>
      <c r="G97" s="105"/>
      <c r="H97" s="105"/>
      <c r="I97" s="105"/>
      <c r="J97" s="106">
        <f>J120</f>
        <v>0</v>
      </c>
      <c r="L97" s="103"/>
    </row>
    <row r="98" spans="2:12" s="9" customFormat="1" ht="19.899999999999999" hidden="1" customHeight="1">
      <c r="B98" s="107"/>
      <c r="D98" s="108" t="s">
        <v>528</v>
      </c>
      <c r="E98" s="109"/>
      <c r="F98" s="109"/>
      <c r="G98" s="109"/>
      <c r="H98" s="109"/>
      <c r="I98" s="109"/>
      <c r="J98" s="110">
        <f>J121</f>
        <v>0</v>
      </c>
      <c r="L98" s="107"/>
    </row>
    <row r="99" spans="2:12" s="9" customFormat="1" ht="19.899999999999999" hidden="1" customHeight="1">
      <c r="B99" s="107"/>
      <c r="D99" s="108" t="s">
        <v>531</v>
      </c>
      <c r="E99" s="109"/>
      <c r="F99" s="109"/>
      <c r="G99" s="109"/>
      <c r="H99" s="109"/>
      <c r="I99" s="109"/>
      <c r="J99" s="110">
        <f>J166</f>
        <v>0</v>
      </c>
      <c r="L99" s="107"/>
    </row>
    <row r="100" spans="2:12" s="1" customFormat="1" ht="21.75" hidden="1" customHeight="1">
      <c r="B100" s="31"/>
      <c r="L100" s="31"/>
    </row>
    <row r="101" spans="2:12" s="1" customFormat="1" ht="6.95" hidden="1" customHeight="1">
      <c r="B101" s="43"/>
      <c r="C101" s="44"/>
      <c r="D101" s="44"/>
      <c r="E101" s="44"/>
      <c r="F101" s="44"/>
      <c r="G101" s="44"/>
      <c r="H101" s="44"/>
      <c r="I101" s="44"/>
      <c r="J101" s="44"/>
      <c r="K101" s="44"/>
      <c r="L101" s="31"/>
    </row>
    <row r="102" spans="2:12" ht="11.25" hidden="1"/>
    <row r="103" spans="2:12" ht="11.25" hidden="1"/>
    <row r="104" spans="2:12" ht="11.25" hidden="1"/>
    <row r="105" spans="2:12" s="1" customFormat="1" ht="6.95" customHeight="1">
      <c r="B105" s="45"/>
      <c r="C105" s="46"/>
      <c r="D105" s="46"/>
      <c r="E105" s="46"/>
      <c r="F105" s="46"/>
      <c r="G105" s="46"/>
      <c r="H105" s="46"/>
      <c r="I105" s="46"/>
      <c r="J105" s="46"/>
      <c r="K105" s="46"/>
      <c r="L105" s="31"/>
    </row>
    <row r="106" spans="2:12" s="1" customFormat="1" ht="24.95" customHeight="1">
      <c r="B106" s="31"/>
      <c r="C106" s="20" t="s">
        <v>147</v>
      </c>
      <c r="L106" s="31"/>
    </row>
    <row r="107" spans="2:12" s="1" customFormat="1" ht="6.95" customHeight="1">
      <c r="B107" s="31"/>
      <c r="L107" s="31"/>
    </row>
    <row r="108" spans="2:12" s="1" customFormat="1" ht="12" customHeight="1">
      <c r="B108" s="31"/>
      <c r="C108" s="26" t="s">
        <v>16</v>
      </c>
      <c r="L108" s="31"/>
    </row>
    <row r="109" spans="2:12" s="1" customFormat="1" ht="26.25" customHeight="1">
      <c r="B109" s="31"/>
      <c r="E109" s="228" t="str">
        <f>E7</f>
        <v>STAVEBNÍ ÚPRAVY HASIČSKÉ ZBROJNICE HEŘMANICE - SLEZSKÁ OSTRAVA</v>
      </c>
      <c r="F109" s="229"/>
      <c r="G109" s="229"/>
      <c r="H109" s="229"/>
      <c r="L109" s="31"/>
    </row>
    <row r="110" spans="2:12" s="1" customFormat="1" ht="12" customHeight="1">
      <c r="B110" s="31"/>
      <c r="C110" s="26" t="s">
        <v>129</v>
      </c>
      <c r="L110" s="31"/>
    </row>
    <row r="111" spans="2:12" s="1" customFormat="1" ht="16.5" customHeight="1">
      <c r="B111" s="31"/>
      <c r="E111" s="194" t="str">
        <f>E9</f>
        <v>SO 03 - 10 - PŘELOŽKA VODY</v>
      </c>
      <c r="F111" s="230"/>
      <c r="G111" s="230"/>
      <c r="H111" s="230"/>
      <c r="L111" s="31"/>
    </row>
    <row r="112" spans="2:12" s="1" customFormat="1" ht="6.95" customHeight="1">
      <c r="B112" s="31"/>
      <c r="L112" s="31"/>
    </row>
    <row r="113" spans="2:65" s="1" customFormat="1" ht="12" customHeight="1">
      <c r="B113" s="31"/>
      <c r="C113" s="26" t="s">
        <v>20</v>
      </c>
      <c r="F113" s="24" t="str">
        <f>F12</f>
        <v>SLEZSKÁ OSTRAVA</v>
      </c>
      <c r="I113" s="26" t="s">
        <v>22</v>
      </c>
      <c r="J113" s="51" t="str">
        <f>IF(J12="","",J12)</f>
        <v>10. 8. 2023</v>
      </c>
      <c r="L113" s="31"/>
    </row>
    <row r="114" spans="2:65" s="1" customFormat="1" ht="6.95" customHeight="1">
      <c r="B114" s="31"/>
      <c r="L114" s="31"/>
    </row>
    <row r="115" spans="2:65" s="1" customFormat="1" ht="15.2" customHeight="1">
      <c r="B115" s="31"/>
      <c r="C115" s="26" t="s">
        <v>24</v>
      </c>
      <c r="F115" s="24" t="str">
        <f>E15</f>
        <v>SMO - SLEZSKÁ OSTRAVA</v>
      </c>
      <c r="I115" s="26" t="s">
        <v>30</v>
      </c>
      <c r="J115" s="29" t="str">
        <f>E21</f>
        <v>SPAN s.r.o.</v>
      </c>
      <c r="L115" s="31"/>
    </row>
    <row r="116" spans="2:65" s="1" customFormat="1" ht="15.2" customHeight="1">
      <c r="B116" s="31"/>
      <c r="C116" s="26" t="s">
        <v>28</v>
      </c>
      <c r="F116" s="24" t="str">
        <f>IF(E18="","",E18)</f>
        <v>Vyplň údaj</v>
      </c>
      <c r="I116" s="26" t="s">
        <v>35</v>
      </c>
      <c r="J116" s="29" t="str">
        <f>E24</f>
        <v>SPAN S.R.O.</v>
      </c>
      <c r="L116" s="31"/>
    </row>
    <row r="117" spans="2:65" s="1" customFormat="1" ht="10.35" customHeight="1">
      <c r="B117" s="31"/>
      <c r="L117" s="31"/>
    </row>
    <row r="118" spans="2:65" s="10" customFormat="1" ht="29.25" customHeight="1">
      <c r="B118" s="111"/>
      <c r="C118" s="112" t="s">
        <v>148</v>
      </c>
      <c r="D118" s="113" t="s">
        <v>63</v>
      </c>
      <c r="E118" s="113" t="s">
        <v>59</v>
      </c>
      <c r="F118" s="113" t="s">
        <v>60</v>
      </c>
      <c r="G118" s="113" t="s">
        <v>149</v>
      </c>
      <c r="H118" s="113" t="s">
        <v>150</v>
      </c>
      <c r="I118" s="113" t="s">
        <v>151</v>
      </c>
      <c r="J118" s="113" t="s">
        <v>133</v>
      </c>
      <c r="K118" s="114" t="s">
        <v>152</v>
      </c>
      <c r="L118" s="111"/>
      <c r="M118" s="58" t="s">
        <v>1</v>
      </c>
      <c r="N118" s="59" t="s">
        <v>42</v>
      </c>
      <c r="O118" s="59" t="s">
        <v>153</v>
      </c>
      <c r="P118" s="59" t="s">
        <v>154</v>
      </c>
      <c r="Q118" s="59" t="s">
        <v>155</v>
      </c>
      <c r="R118" s="59" t="s">
        <v>156</v>
      </c>
      <c r="S118" s="59" t="s">
        <v>157</v>
      </c>
      <c r="T118" s="60" t="s">
        <v>158</v>
      </c>
    </row>
    <row r="119" spans="2:65" s="1" customFormat="1" ht="22.9" customHeight="1">
      <c r="B119" s="31"/>
      <c r="C119" s="63" t="s">
        <v>159</v>
      </c>
      <c r="J119" s="115">
        <f>BK119</f>
        <v>0</v>
      </c>
      <c r="L119" s="31"/>
      <c r="M119" s="61"/>
      <c r="N119" s="52"/>
      <c r="O119" s="52"/>
      <c r="P119" s="116">
        <f>P120</f>
        <v>0</v>
      </c>
      <c r="Q119" s="52"/>
      <c r="R119" s="116">
        <f>R120</f>
        <v>0</v>
      </c>
      <c r="S119" s="52"/>
      <c r="T119" s="117">
        <f>T120</f>
        <v>0</v>
      </c>
      <c r="AT119" s="16" t="s">
        <v>77</v>
      </c>
      <c r="AU119" s="16" t="s">
        <v>135</v>
      </c>
      <c r="BK119" s="118">
        <f>BK120</f>
        <v>0</v>
      </c>
    </row>
    <row r="120" spans="2:65" s="11" customFormat="1" ht="25.9" customHeight="1">
      <c r="B120" s="119"/>
      <c r="D120" s="120" t="s">
        <v>77</v>
      </c>
      <c r="E120" s="121" t="s">
        <v>160</v>
      </c>
      <c r="F120" s="121" t="s">
        <v>161</v>
      </c>
      <c r="I120" s="122"/>
      <c r="J120" s="123">
        <f>BK120</f>
        <v>0</v>
      </c>
      <c r="L120" s="119"/>
      <c r="M120" s="124"/>
      <c r="P120" s="125">
        <f>P121+P166</f>
        <v>0</v>
      </c>
      <c r="R120" s="125">
        <f>R121+R166</f>
        <v>0</v>
      </c>
      <c r="T120" s="126">
        <f>T121+T166</f>
        <v>0</v>
      </c>
      <c r="AR120" s="120" t="s">
        <v>86</v>
      </c>
      <c r="AT120" s="127" t="s">
        <v>77</v>
      </c>
      <c r="AU120" s="127" t="s">
        <v>78</v>
      </c>
      <c r="AY120" s="120" t="s">
        <v>162</v>
      </c>
      <c r="BK120" s="128">
        <f>BK121+BK166</f>
        <v>0</v>
      </c>
    </row>
    <row r="121" spans="2:65" s="11" customFormat="1" ht="22.9" customHeight="1">
      <c r="B121" s="119"/>
      <c r="D121" s="120" t="s">
        <v>77</v>
      </c>
      <c r="E121" s="129" t="s">
        <v>86</v>
      </c>
      <c r="F121" s="129" t="s">
        <v>547</v>
      </c>
      <c r="I121" s="122"/>
      <c r="J121" s="130">
        <f>BK121</f>
        <v>0</v>
      </c>
      <c r="L121" s="119"/>
      <c r="M121" s="124"/>
      <c r="P121" s="125">
        <f>SUM(P122:P165)</f>
        <v>0</v>
      </c>
      <c r="R121" s="125">
        <f>SUM(R122:R165)</f>
        <v>0</v>
      </c>
      <c r="T121" s="126">
        <f>SUM(T122:T165)</f>
        <v>0</v>
      </c>
      <c r="AR121" s="120" t="s">
        <v>86</v>
      </c>
      <c r="AT121" s="127" t="s">
        <v>77</v>
      </c>
      <c r="AU121" s="127" t="s">
        <v>86</v>
      </c>
      <c r="AY121" s="120" t="s">
        <v>162</v>
      </c>
      <c r="BK121" s="128">
        <f>SUM(BK122:BK165)</f>
        <v>0</v>
      </c>
    </row>
    <row r="122" spans="2:65" s="1" customFormat="1" ht="37.9" customHeight="1">
      <c r="B122" s="31"/>
      <c r="C122" s="131" t="s">
        <v>86</v>
      </c>
      <c r="D122" s="131" t="s">
        <v>165</v>
      </c>
      <c r="E122" s="132" t="s">
        <v>3841</v>
      </c>
      <c r="F122" s="133" t="s">
        <v>3842</v>
      </c>
      <c r="G122" s="134" t="s">
        <v>561</v>
      </c>
      <c r="H122" s="135">
        <v>36</v>
      </c>
      <c r="I122" s="136"/>
      <c r="J122" s="137">
        <f>ROUND(I122*H122,2)</f>
        <v>0</v>
      </c>
      <c r="K122" s="133" t="s">
        <v>1</v>
      </c>
      <c r="L122" s="31"/>
      <c r="M122" s="138" t="s">
        <v>1</v>
      </c>
      <c r="N122" s="139" t="s">
        <v>43</v>
      </c>
      <c r="P122" s="140">
        <f>O122*H122</f>
        <v>0</v>
      </c>
      <c r="Q122" s="140">
        <v>0</v>
      </c>
      <c r="R122" s="140">
        <f>Q122*H122</f>
        <v>0</v>
      </c>
      <c r="S122" s="140">
        <v>0</v>
      </c>
      <c r="T122" s="141">
        <f>S122*H122</f>
        <v>0</v>
      </c>
      <c r="AR122" s="142" t="s">
        <v>170</v>
      </c>
      <c r="AT122" s="142" t="s">
        <v>165</v>
      </c>
      <c r="AU122" s="142" t="s">
        <v>88</v>
      </c>
      <c r="AY122" s="16" t="s">
        <v>162</v>
      </c>
      <c r="BE122" s="143">
        <f>IF(N122="základní",J122,0)</f>
        <v>0</v>
      </c>
      <c r="BF122" s="143">
        <f>IF(N122="snížená",J122,0)</f>
        <v>0</v>
      </c>
      <c r="BG122" s="143">
        <f>IF(N122="zákl. přenesená",J122,0)</f>
        <v>0</v>
      </c>
      <c r="BH122" s="143">
        <f>IF(N122="sníž. přenesená",J122,0)</f>
        <v>0</v>
      </c>
      <c r="BI122" s="143">
        <f>IF(N122="nulová",J122,0)</f>
        <v>0</v>
      </c>
      <c r="BJ122" s="16" t="s">
        <v>86</v>
      </c>
      <c r="BK122" s="143">
        <f>ROUND(I122*H122,2)</f>
        <v>0</v>
      </c>
      <c r="BL122" s="16" t="s">
        <v>170</v>
      </c>
      <c r="BM122" s="142" t="s">
        <v>88</v>
      </c>
    </row>
    <row r="123" spans="2:65" s="1" customFormat="1" ht="29.25">
      <c r="B123" s="31"/>
      <c r="D123" s="144" t="s">
        <v>172</v>
      </c>
      <c r="F123" s="145" t="s">
        <v>3843</v>
      </c>
      <c r="I123" s="146"/>
      <c r="L123" s="31"/>
      <c r="M123" s="147"/>
      <c r="T123" s="55"/>
      <c r="AT123" s="16" t="s">
        <v>172</v>
      </c>
      <c r="AU123" s="16" t="s">
        <v>88</v>
      </c>
    </row>
    <row r="124" spans="2:65" s="1" customFormat="1" ht="33" customHeight="1">
      <c r="B124" s="31"/>
      <c r="C124" s="131" t="s">
        <v>88</v>
      </c>
      <c r="D124" s="131" t="s">
        <v>165</v>
      </c>
      <c r="E124" s="132" t="s">
        <v>3844</v>
      </c>
      <c r="F124" s="133" t="s">
        <v>3845</v>
      </c>
      <c r="G124" s="134" t="s">
        <v>168</v>
      </c>
      <c r="H124" s="135">
        <v>5.4</v>
      </c>
      <c r="I124" s="136"/>
      <c r="J124" s="137">
        <f>ROUND(I124*H124,2)</f>
        <v>0</v>
      </c>
      <c r="K124" s="133" t="s">
        <v>1</v>
      </c>
      <c r="L124" s="31"/>
      <c r="M124" s="138" t="s">
        <v>1</v>
      </c>
      <c r="N124" s="139" t="s">
        <v>43</v>
      </c>
      <c r="P124" s="140">
        <f>O124*H124</f>
        <v>0</v>
      </c>
      <c r="Q124" s="140">
        <v>0</v>
      </c>
      <c r="R124" s="140">
        <f>Q124*H124</f>
        <v>0</v>
      </c>
      <c r="S124" s="140">
        <v>0</v>
      </c>
      <c r="T124" s="141">
        <f>S124*H124</f>
        <v>0</v>
      </c>
      <c r="AR124" s="142" t="s">
        <v>170</v>
      </c>
      <c r="AT124" s="142" t="s">
        <v>165</v>
      </c>
      <c r="AU124" s="142" t="s">
        <v>88</v>
      </c>
      <c r="AY124" s="16" t="s">
        <v>162</v>
      </c>
      <c r="BE124" s="143">
        <f>IF(N124="základní",J124,0)</f>
        <v>0</v>
      </c>
      <c r="BF124" s="143">
        <f>IF(N124="snížená",J124,0)</f>
        <v>0</v>
      </c>
      <c r="BG124" s="143">
        <f>IF(N124="zákl. přenesená",J124,0)</f>
        <v>0</v>
      </c>
      <c r="BH124" s="143">
        <f>IF(N124="sníž. přenesená",J124,0)</f>
        <v>0</v>
      </c>
      <c r="BI124" s="143">
        <f>IF(N124="nulová",J124,0)</f>
        <v>0</v>
      </c>
      <c r="BJ124" s="16" t="s">
        <v>86</v>
      </c>
      <c r="BK124" s="143">
        <f>ROUND(I124*H124,2)</f>
        <v>0</v>
      </c>
      <c r="BL124" s="16" t="s">
        <v>170</v>
      </c>
      <c r="BM124" s="142" t="s">
        <v>205</v>
      </c>
    </row>
    <row r="125" spans="2:65" s="1" customFormat="1" ht="19.5">
      <c r="B125" s="31"/>
      <c r="D125" s="144" t="s">
        <v>172</v>
      </c>
      <c r="F125" s="145" t="s">
        <v>3846</v>
      </c>
      <c r="I125" s="146"/>
      <c r="L125" s="31"/>
      <c r="M125" s="147"/>
      <c r="T125" s="55"/>
      <c r="AT125" s="16" t="s">
        <v>172</v>
      </c>
      <c r="AU125" s="16" t="s">
        <v>88</v>
      </c>
    </row>
    <row r="126" spans="2:65" s="1" customFormat="1" ht="33" customHeight="1">
      <c r="B126" s="31"/>
      <c r="C126" s="131" t="s">
        <v>182</v>
      </c>
      <c r="D126" s="131" t="s">
        <v>165</v>
      </c>
      <c r="E126" s="132" t="s">
        <v>3847</v>
      </c>
      <c r="F126" s="133" t="s">
        <v>3848</v>
      </c>
      <c r="G126" s="134" t="s">
        <v>168</v>
      </c>
      <c r="H126" s="135">
        <v>10.56</v>
      </c>
      <c r="I126" s="136"/>
      <c r="J126" s="137">
        <f>ROUND(I126*H126,2)</f>
        <v>0</v>
      </c>
      <c r="K126" s="133" t="s">
        <v>1</v>
      </c>
      <c r="L126" s="31"/>
      <c r="M126" s="138" t="s">
        <v>1</v>
      </c>
      <c r="N126" s="139" t="s">
        <v>43</v>
      </c>
      <c r="P126" s="140">
        <f>O126*H126</f>
        <v>0</v>
      </c>
      <c r="Q126" s="140">
        <v>0</v>
      </c>
      <c r="R126" s="140">
        <f>Q126*H126</f>
        <v>0</v>
      </c>
      <c r="S126" s="140">
        <v>0</v>
      </c>
      <c r="T126" s="141">
        <f>S126*H126</f>
        <v>0</v>
      </c>
      <c r="AR126" s="142" t="s">
        <v>170</v>
      </c>
      <c r="AT126" s="142" t="s">
        <v>165</v>
      </c>
      <c r="AU126" s="142" t="s">
        <v>88</v>
      </c>
      <c r="AY126" s="16" t="s">
        <v>162</v>
      </c>
      <c r="BE126" s="143">
        <f>IF(N126="základní",J126,0)</f>
        <v>0</v>
      </c>
      <c r="BF126" s="143">
        <f>IF(N126="snížená",J126,0)</f>
        <v>0</v>
      </c>
      <c r="BG126" s="143">
        <f>IF(N126="zákl. přenesená",J126,0)</f>
        <v>0</v>
      </c>
      <c r="BH126" s="143">
        <f>IF(N126="sníž. přenesená",J126,0)</f>
        <v>0</v>
      </c>
      <c r="BI126" s="143">
        <f>IF(N126="nulová",J126,0)</f>
        <v>0</v>
      </c>
      <c r="BJ126" s="16" t="s">
        <v>86</v>
      </c>
      <c r="BK126" s="143">
        <f>ROUND(I126*H126,2)</f>
        <v>0</v>
      </c>
      <c r="BL126" s="16" t="s">
        <v>170</v>
      </c>
      <c r="BM126" s="142" t="s">
        <v>235</v>
      </c>
    </row>
    <row r="127" spans="2:65" s="1" customFormat="1" ht="19.5">
      <c r="B127" s="31"/>
      <c r="D127" s="144" t="s">
        <v>172</v>
      </c>
      <c r="F127" s="145" t="s">
        <v>3846</v>
      </c>
      <c r="I127" s="146"/>
      <c r="L127" s="31"/>
      <c r="M127" s="147"/>
      <c r="T127" s="55"/>
      <c r="AT127" s="16" t="s">
        <v>172</v>
      </c>
      <c r="AU127" s="16" t="s">
        <v>88</v>
      </c>
    </row>
    <row r="128" spans="2:65" s="1" customFormat="1" ht="55.5" customHeight="1">
      <c r="B128" s="31"/>
      <c r="C128" s="131" t="s">
        <v>170</v>
      </c>
      <c r="D128" s="131" t="s">
        <v>165</v>
      </c>
      <c r="E128" s="132" t="s">
        <v>3849</v>
      </c>
      <c r="F128" s="133" t="s">
        <v>3850</v>
      </c>
      <c r="G128" s="134" t="s">
        <v>168</v>
      </c>
      <c r="H128" s="135">
        <v>71.28</v>
      </c>
      <c r="I128" s="136"/>
      <c r="J128" s="137">
        <f>ROUND(I128*H128,2)</f>
        <v>0</v>
      </c>
      <c r="K128" s="133" t="s">
        <v>1</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265</v>
      </c>
    </row>
    <row r="129" spans="2:65" s="1" customFormat="1" ht="39">
      <c r="B129" s="31"/>
      <c r="D129" s="144" t="s">
        <v>172</v>
      </c>
      <c r="F129" s="145" t="s">
        <v>3851</v>
      </c>
      <c r="I129" s="146"/>
      <c r="L129" s="31"/>
      <c r="M129" s="147"/>
      <c r="T129" s="55"/>
      <c r="AT129" s="16" t="s">
        <v>172</v>
      </c>
      <c r="AU129" s="16" t="s">
        <v>88</v>
      </c>
    </row>
    <row r="130" spans="2:65" s="1" customFormat="1" ht="44.25" customHeight="1">
      <c r="B130" s="31"/>
      <c r="C130" s="131" t="s">
        <v>191</v>
      </c>
      <c r="D130" s="131" t="s">
        <v>165</v>
      </c>
      <c r="E130" s="132" t="s">
        <v>608</v>
      </c>
      <c r="F130" s="133" t="s">
        <v>3852</v>
      </c>
      <c r="G130" s="134" t="s">
        <v>176</v>
      </c>
      <c r="H130" s="135">
        <v>204.6</v>
      </c>
      <c r="I130" s="136"/>
      <c r="J130" s="137">
        <f>ROUND(I130*H130,2)</f>
        <v>0</v>
      </c>
      <c r="K130" s="133" t="s">
        <v>1</v>
      </c>
      <c r="L130" s="31"/>
      <c r="M130" s="138" t="s">
        <v>1</v>
      </c>
      <c r="N130" s="139" t="s">
        <v>43</v>
      </c>
      <c r="P130" s="140">
        <f>O130*H130</f>
        <v>0</v>
      </c>
      <c r="Q130" s="140">
        <v>0</v>
      </c>
      <c r="R130" s="140">
        <f>Q130*H130</f>
        <v>0</v>
      </c>
      <c r="S130" s="140">
        <v>0</v>
      </c>
      <c r="T130" s="141">
        <f>S130*H130</f>
        <v>0</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299</v>
      </c>
    </row>
    <row r="131" spans="2:65" s="1" customFormat="1" ht="19.5">
      <c r="B131" s="31"/>
      <c r="D131" s="144" t="s">
        <v>172</v>
      </c>
      <c r="F131" s="145" t="s">
        <v>3846</v>
      </c>
      <c r="I131" s="146"/>
      <c r="L131" s="31"/>
      <c r="M131" s="147"/>
      <c r="T131" s="55"/>
      <c r="AT131" s="16" t="s">
        <v>172</v>
      </c>
      <c r="AU131" s="16" t="s">
        <v>88</v>
      </c>
    </row>
    <row r="132" spans="2:65" s="1" customFormat="1" ht="24.2" customHeight="1">
      <c r="B132" s="31"/>
      <c r="C132" s="131" t="s">
        <v>196</v>
      </c>
      <c r="D132" s="131" t="s">
        <v>165</v>
      </c>
      <c r="E132" s="132" t="s">
        <v>612</v>
      </c>
      <c r="F132" s="133" t="s">
        <v>613</v>
      </c>
      <c r="G132" s="134" t="s">
        <v>176</v>
      </c>
      <c r="H132" s="135">
        <v>204.6</v>
      </c>
      <c r="I132" s="136"/>
      <c r="J132" s="137">
        <f>ROUND(I132*H132,2)</f>
        <v>0</v>
      </c>
      <c r="K132" s="133" t="s">
        <v>1</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344</v>
      </c>
    </row>
    <row r="133" spans="2:65" s="1" customFormat="1" ht="19.5">
      <c r="B133" s="31"/>
      <c r="D133" s="144" t="s">
        <v>172</v>
      </c>
      <c r="F133" s="145" t="s">
        <v>3846</v>
      </c>
      <c r="I133" s="146"/>
      <c r="L133" s="31"/>
      <c r="M133" s="147"/>
      <c r="T133" s="55"/>
      <c r="AT133" s="16" t="s">
        <v>172</v>
      </c>
      <c r="AU133" s="16" t="s">
        <v>88</v>
      </c>
    </row>
    <row r="134" spans="2:65" s="1" customFormat="1" ht="24.2" customHeight="1">
      <c r="B134" s="31"/>
      <c r="C134" s="131" t="s">
        <v>201</v>
      </c>
      <c r="D134" s="131" t="s">
        <v>165</v>
      </c>
      <c r="E134" s="132" t="s">
        <v>615</v>
      </c>
      <c r="F134" s="133" t="s">
        <v>3853</v>
      </c>
      <c r="G134" s="134" t="s">
        <v>168</v>
      </c>
      <c r="H134" s="135">
        <v>71.28</v>
      </c>
      <c r="I134" s="136"/>
      <c r="J134" s="137">
        <f>ROUND(I134*H134,2)</f>
        <v>0</v>
      </c>
      <c r="K134" s="133" t="s">
        <v>1</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355</v>
      </c>
    </row>
    <row r="135" spans="2:65" s="1" customFormat="1" ht="19.5">
      <c r="B135" s="31"/>
      <c r="D135" s="144" t="s">
        <v>172</v>
      </c>
      <c r="F135" s="145" t="s">
        <v>3846</v>
      </c>
      <c r="I135" s="146"/>
      <c r="L135" s="31"/>
      <c r="M135" s="147"/>
      <c r="T135" s="55"/>
      <c r="AT135" s="16" t="s">
        <v>172</v>
      </c>
      <c r="AU135" s="16" t="s">
        <v>88</v>
      </c>
    </row>
    <row r="136" spans="2:65" s="1" customFormat="1" ht="24.2" customHeight="1">
      <c r="B136" s="31"/>
      <c r="C136" s="131" t="s">
        <v>205</v>
      </c>
      <c r="D136" s="131" t="s">
        <v>165</v>
      </c>
      <c r="E136" s="132" t="s">
        <v>615</v>
      </c>
      <c r="F136" s="133" t="s">
        <v>3853</v>
      </c>
      <c r="G136" s="134" t="s">
        <v>168</v>
      </c>
      <c r="H136" s="135">
        <v>10.56</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364</v>
      </c>
    </row>
    <row r="137" spans="2:65" s="1" customFormat="1" ht="19.5">
      <c r="B137" s="31"/>
      <c r="D137" s="144" t="s">
        <v>172</v>
      </c>
      <c r="F137" s="145" t="s">
        <v>3846</v>
      </c>
      <c r="I137" s="146"/>
      <c r="L137" s="31"/>
      <c r="M137" s="147"/>
      <c r="T137" s="55"/>
      <c r="AT137" s="16" t="s">
        <v>172</v>
      </c>
      <c r="AU137" s="16" t="s">
        <v>88</v>
      </c>
    </row>
    <row r="138" spans="2:65" s="1" customFormat="1" ht="37.9" customHeight="1">
      <c r="B138" s="31"/>
      <c r="C138" s="131" t="s">
        <v>163</v>
      </c>
      <c r="D138" s="131" t="s">
        <v>165</v>
      </c>
      <c r="E138" s="132" t="s">
        <v>3854</v>
      </c>
      <c r="F138" s="133" t="s">
        <v>3855</v>
      </c>
      <c r="G138" s="134" t="s">
        <v>168</v>
      </c>
      <c r="H138" s="135">
        <v>10.56</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377</v>
      </c>
    </row>
    <row r="139" spans="2:65" s="1" customFormat="1" ht="19.5">
      <c r="B139" s="31"/>
      <c r="D139" s="144" t="s">
        <v>172</v>
      </c>
      <c r="F139" s="145" t="s">
        <v>3846</v>
      </c>
      <c r="I139" s="146"/>
      <c r="L139" s="31"/>
      <c r="M139" s="147"/>
      <c r="T139" s="55"/>
      <c r="AT139" s="16" t="s">
        <v>172</v>
      </c>
      <c r="AU139" s="16" t="s">
        <v>88</v>
      </c>
    </row>
    <row r="140" spans="2:65" s="1" customFormat="1" ht="37.9" customHeight="1">
      <c r="B140" s="31"/>
      <c r="C140" s="131" t="s">
        <v>214</v>
      </c>
      <c r="D140" s="131" t="s">
        <v>165</v>
      </c>
      <c r="E140" s="132" t="s">
        <v>3856</v>
      </c>
      <c r="F140" s="133" t="s">
        <v>3857</v>
      </c>
      <c r="G140" s="134" t="s">
        <v>168</v>
      </c>
      <c r="H140" s="135">
        <v>10.56</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387</v>
      </c>
    </row>
    <row r="141" spans="2:65" s="1" customFormat="1" ht="19.5">
      <c r="B141" s="31"/>
      <c r="D141" s="144" t="s">
        <v>172</v>
      </c>
      <c r="F141" s="145" t="s">
        <v>3846</v>
      </c>
      <c r="I141" s="146"/>
      <c r="L141" s="31"/>
      <c r="M141" s="147"/>
      <c r="T141" s="55"/>
      <c r="AT141" s="16" t="s">
        <v>172</v>
      </c>
      <c r="AU141" s="16" t="s">
        <v>88</v>
      </c>
    </row>
    <row r="142" spans="2:65" s="1" customFormat="1" ht="37.9" customHeight="1">
      <c r="B142" s="31"/>
      <c r="C142" s="131" t="s">
        <v>221</v>
      </c>
      <c r="D142" s="131" t="s">
        <v>165</v>
      </c>
      <c r="E142" s="132" t="s">
        <v>622</v>
      </c>
      <c r="F142" s="133" t="s">
        <v>3858</v>
      </c>
      <c r="G142" s="134" t="s">
        <v>168</v>
      </c>
      <c r="H142" s="135">
        <v>124.88</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88</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396</v>
      </c>
    </row>
    <row r="143" spans="2:65" s="1" customFormat="1" ht="19.5">
      <c r="B143" s="31"/>
      <c r="D143" s="144" t="s">
        <v>172</v>
      </c>
      <c r="F143" s="145" t="s">
        <v>3859</v>
      </c>
      <c r="I143" s="146"/>
      <c r="L143" s="31"/>
      <c r="M143" s="147"/>
      <c r="T143" s="55"/>
      <c r="AT143" s="16" t="s">
        <v>172</v>
      </c>
      <c r="AU143" s="16" t="s">
        <v>88</v>
      </c>
    </row>
    <row r="144" spans="2:65" s="1" customFormat="1" ht="44.25" customHeight="1">
      <c r="B144" s="31"/>
      <c r="C144" s="131" t="s">
        <v>226</v>
      </c>
      <c r="D144" s="131" t="s">
        <v>165</v>
      </c>
      <c r="E144" s="132" t="s">
        <v>625</v>
      </c>
      <c r="F144" s="133" t="s">
        <v>3860</v>
      </c>
      <c r="G144" s="134" t="s">
        <v>168</v>
      </c>
      <c r="H144" s="135">
        <v>24.8</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419</v>
      </c>
    </row>
    <row r="145" spans="2:65" s="1" customFormat="1" ht="19.5">
      <c r="B145" s="31"/>
      <c r="D145" s="144" t="s">
        <v>172</v>
      </c>
      <c r="F145" s="145" t="s">
        <v>3861</v>
      </c>
      <c r="I145" s="146"/>
      <c r="L145" s="31"/>
      <c r="M145" s="147"/>
      <c r="T145" s="55"/>
      <c r="AT145" s="16" t="s">
        <v>172</v>
      </c>
      <c r="AU145" s="16" t="s">
        <v>88</v>
      </c>
    </row>
    <row r="146" spans="2:65" s="1" customFormat="1" ht="49.15" customHeight="1">
      <c r="B146" s="31"/>
      <c r="C146" s="131" t="s">
        <v>230</v>
      </c>
      <c r="D146" s="131" t="s">
        <v>165</v>
      </c>
      <c r="E146" s="132" t="s">
        <v>628</v>
      </c>
      <c r="F146" s="133" t="s">
        <v>3862</v>
      </c>
      <c r="G146" s="134" t="s">
        <v>168</v>
      </c>
      <c r="H146" s="135">
        <v>248</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457</v>
      </c>
    </row>
    <row r="147" spans="2:65" s="1" customFormat="1" ht="19.5">
      <c r="B147" s="31"/>
      <c r="D147" s="144" t="s">
        <v>172</v>
      </c>
      <c r="F147" s="145" t="s">
        <v>3846</v>
      </c>
      <c r="I147" s="146"/>
      <c r="L147" s="31"/>
      <c r="M147" s="147"/>
      <c r="T147" s="55"/>
      <c r="AT147" s="16" t="s">
        <v>172</v>
      </c>
      <c r="AU147" s="16" t="s">
        <v>88</v>
      </c>
    </row>
    <row r="148" spans="2:65" s="1" customFormat="1" ht="16.5" customHeight="1">
      <c r="B148" s="31"/>
      <c r="C148" s="131" t="s">
        <v>235</v>
      </c>
      <c r="D148" s="131" t="s">
        <v>165</v>
      </c>
      <c r="E148" s="132" t="s">
        <v>3660</v>
      </c>
      <c r="F148" s="133" t="s">
        <v>3661</v>
      </c>
      <c r="G148" s="134" t="s">
        <v>168</v>
      </c>
      <c r="H148" s="135">
        <v>24.8</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479</v>
      </c>
    </row>
    <row r="149" spans="2:65" s="1" customFormat="1" ht="19.5">
      <c r="B149" s="31"/>
      <c r="D149" s="144" t="s">
        <v>172</v>
      </c>
      <c r="F149" s="145" t="s">
        <v>3846</v>
      </c>
      <c r="I149" s="146"/>
      <c r="L149" s="31"/>
      <c r="M149" s="147"/>
      <c r="T149" s="55"/>
      <c r="AT149" s="16" t="s">
        <v>172</v>
      </c>
      <c r="AU149" s="16" t="s">
        <v>88</v>
      </c>
    </row>
    <row r="150" spans="2:65" s="1" customFormat="1" ht="37.9" customHeight="1">
      <c r="B150" s="31"/>
      <c r="C150" s="131" t="s">
        <v>8</v>
      </c>
      <c r="D150" s="131" t="s">
        <v>165</v>
      </c>
      <c r="E150" s="132" t="s">
        <v>3863</v>
      </c>
      <c r="F150" s="133" t="s">
        <v>3864</v>
      </c>
      <c r="G150" s="134" t="s">
        <v>353</v>
      </c>
      <c r="H150" s="135">
        <v>44.64</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489</v>
      </c>
    </row>
    <row r="151" spans="2:65" s="1" customFormat="1" ht="19.5">
      <c r="B151" s="31"/>
      <c r="D151" s="144" t="s">
        <v>172</v>
      </c>
      <c r="F151" s="145" t="s">
        <v>3846</v>
      </c>
      <c r="I151" s="146"/>
      <c r="L151" s="31"/>
      <c r="M151" s="147"/>
      <c r="T151" s="55"/>
      <c r="AT151" s="16" t="s">
        <v>172</v>
      </c>
      <c r="AU151" s="16" t="s">
        <v>88</v>
      </c>
    </row>
    <row r="152" spans="2:65" s="1" customFormat="1" ht="44.25" customHeight="1">
      <c r="B152" s="31"/>
      <c r="C152" s="131" t="s">
        <v>245</v>
      </c>
      <c r="D152" s="131" t="s">
        <v>165</v>
      </c>
      <c r="E152" s="132" t="s">
        <v>3865</v>
      </c>
      <c r="F152" s="133" t="s">
        <v>3866</v>
      </c>
      <c r="G152" s="134" t="s">
        <v>168</v>
      </c>
      <c r="H152" s="135">
        <v>62.44</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509</v>
      </c>
    </row>
    <row r="153" spans="2:65" s="1" customFormat="1" ht="19.5">
      <c r="B153" s="31"/>
      <c r="D153" s="144" t="s">
        <v>172</v>
      </c>
      <c r="F153" s="145" t="s">
        <v>3846</v>
      </c>
      <c r="I153" s="146"/>
      <c r="L153" s="31"/>
      <c r="M153" s="147"/>
      <c r="T153" s="55"/>
      <c r="AT153" s="16" t="s">
        <v>172</v>
      </c>
      <c r="AU153" s="16" t="s">
        <v>88</v>
      </c>
    </row>
    <row r="154" spans="2:65" s="1" customFormat="1" ht="33" customHeight="1">
      <c r="B154" s="31"/>
      <c r="C154" s="131" t="s">
        <v>250</v>
      </c>
      <c r="D154" s="131" t="s">
        <v>165</v>
      </c>
      <c r="E154" s="132" t="s">
        <v>3867</v>
      </c>
      <c r="F154" s="133" t="s">
        <v>3868</v>
      </c>
      <c r="G154" s="134" t="s">
        <v>168</v>
      </c>
      <c r="H154" s="135">
        <v>8.5</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870</v>
      </c>
    </row>
    <row r="155" spans="2:65" s="1" customFormat="1" ht="19.5">
      <c r="B155" s="31"/>
      <c r="D155" s="144" t="s">
        <v>172</v>
      </c>
      <c r="F155" s="145" t="s">
        <v>3846</v>
      </c>
      <c r="I155" s="146"/>
      <c r="L155" s="31"/>
      <c r="M155" s="147"/>
      <c r="T155" s="55"/>
      <c r="AT155" s="16" t="s">
        <v>172</v>
      </c>
      <c r="AU155" s="16" t="s">
        <v>88</v>
      </c>
    </row>
    <row r="156" spans="2:65" s="1" customFormat="1" ht="49.15" customHeight="1">
      <c r="B156" s="31"/>
      <c r="C156" s="131" t="s">
        <v>256</v>
      </c>
      <c r="D156" s="131" t="s">
        <v>165</v>
      </c>
      <c r="E156" s="132" t="s">
        <v>3869</v>
      </c>
      <c r="F156" s="133" t="s">
        <v>3870</v>
      </c>
      <c r="G156" s="134" t="s">
        <v>168</v>
      </c>
      <c r="H156" s="135">
        <v>19.84</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882</v>
      </c>
    </row>
    <row r="157" spans="2:65" s="1" customFormat="1" ht="29.25">
      <c r="B157" s="31"/>
      <c r="D157" s="144" t="s">
        <v>172</v>
      </c>
      <c r="F157" s="145" t="s">
        <v>3871</v>
      </c>
      <c r="I157" s="146"/>
      <c r="L157" s="31"/>
      <c r="M157" s="147"/>
      <c r="T157" s="55"/>
      <c r="AT157" s="16" t="s">
        <v>172</v>
      </c>
      <c r="AU157" s="16" t="s">
        <v>88</v>
      </c>
    </row>
    <row r="158" spans="2:65" s="1" customFormat="1" ht="24.2" customHeight="1">
      <c r="B158" s="31"/>
      <c r="C158" s="173" t="s">
        <v>261</v>
      </c>
      <c r="D158" s="173" t="s">
        <v>644</v>
      </c>
      <c r="E158" s="174" t="s">
        <v>3872</v>
      </c>
      <c r="F158" s="175" t="s">
        <v>3873</v>
      </c>
      <c r="G158" s="176" t="s">
        <v>353</v>
      </c>
      <c r="H158" s="177">
        <v>39.68</v>
      </c>
      <c r="I158" s="178"/>
      <c r="J158" s="179">
        <f>ROUND(I158*H158,2)</f>
        <v>0</v>
      </c>
      <c r="K158" s="175" t="s">
        <v>1</v>
      </c>
      <c r="L158" s="180"/>
      <c r="M158" s="181" t="s">
        <v>1</v>
      </c>
      <c r="N158" s="182" t="s">
        <v>43</v>
      </c>
      <c r="P158" s="140">
        <f>O158*H158</f>
        <v>0</v>
      </c>
      <c r="Q158" s="140">
        <v>0</v>
      </c>
      <c r="R158" s="140">
        <f>Q158*H158</f>
        <v>0</v>
      </c>
      <c r="S158" s="140">
        <v>0</v>
      </c>
      <c r="T158" s="141">
        <f>S158*H158</f>
        <v>0</v>
      </c>
      <c r="AR158" s="142" t="s">
        <v>205</v>
      </c>
      <c r="AT158" s="142" t="s">
        <v>644</v>
      </c>
      <c r="AU158" s="142" t="s">
        <v>88</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923</v>
      </c>
    </row>
    <row r="159" spans="2:65" s="1" customFormat="1" ht="29.25">
      <c r="B159" s="31"/>
      <c r="D159" s="144" t="s">
        <v>172</v>
      </c>
      <c r="F159" s="145" t="s">
        <v>3874</v>
      </c>
      <c r="I159" s="146"/>
      <c r="L159" s="31"/>
      <c r="M159" s="147"/>
      <c r="T159" s="55"/>
      <c r="AT159" s="16" t="s">
        <v>172</v>
      </c>
      <c r="AU159" s="16" t="s">
        <v>88</v>
      </c>
    </row>
    <row r="160" spans="2:65" s="1" customFormat="1" ht="44.25" customHeight="1">
      <c r="B160" s="31"/>
      <c r="C160" s="131" t="s">
        <v>265</v>
      </c>
      <c r="D160" s="131" t="s">
        <v>165</v>
      </c>
      <c r="E160" s="132" t="s">
        <v>3875</v>
      </c>
      <c r="F160" s="133" t="s">
        <v>3876</v>
      </c>
      <c r="G160" s="134" t="s">
        <v>176</v>
      </c>
      <c r="H160" s="135">
        <v>49.6</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88</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944</v>
      </c>
    </row>
    <row r="161" spans="2:65" s="1" customFormat="1" ht="19.5">
      <c r="B161" s="31"/>
      <c r="D161" s="144" t="s">
        <v>172</v>
      </c>
      <c r="F161" s="145" t="s">
        <v>3846</v>
      </c>
      <c r="I161" s="146"/>
      <c r="L161" s="31"/>
      <c r="M161" s="147"/>
      <c r="T161" s="55"/>
      <c r="AT161" s="16" t="s">
        <v>172</v>
      </c>
      <c r="AU161" s="16" t="s">
        <v>88</v>
      </c>
    </row>
    <row r="162" spans="2:65" s="1" customFormat="1" ht="21.75" customHeight="1">
      <c r="B162" s="31"/>
      <c r="C162" s="131" t="s">
        <v>7</v>
      </c>
      <c r="D162" s="131" t="s">
        <v>165</v>
      </c>
      <c r="E162" s="132" t="s">
        <v>3877</v>
      </c>
      <c r="F162" s="133" t="s">
        <v>3878</v>
      </c>
      <c r="G162" s="134" t="s">
        <v>168</v>
      </c>
      <c r="H162" s="135">
        <v>8.5</v>
      </c>
      <c r="I162" s="136"/>
      <c r="J162" s="137">
        <f>ROUND(I162*H162,2)</f>
        <v>0</v>
      </c>
      <c r="K162" s="133" t="s">
        <v>1</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983</v>
      </c>
    </row>
    <row r="163" spans="2:65" s="1" customFormat="1" ht="19.5">
      <c r="B163" s="31"/>
      <c r="D163" s="144" t="s">
        <v>172</v>
      </c>
      <c r="F163" s="145" t="s">
        <v>3846</v>
      </c>
      <c r="I163" s="146"/>
      <c r="L163" s="31"/>
      <c r="M163" s="147"/>
      <c r="T163" s="55"/>
      <c r="AT163" s="16" t="s">
        <v>172</v>
      </c>
      <c r="AU163" s="16" t="s">
        <v>88</v>
      </c>
    </row>
    <row r="164" spans="2:65" s="1" customFormat="1" ht="21.75" customHeight="1">
      <c r="B164" s="31"/>
      <c r="C164" s="131" t="s">
        <v>275</v>
      </c>
      <c r="D164" s="131" t="s">
        <v>165</v>
      </c>
      <c r="E164" s="132" t="s">
        <v>3879</v>
      </c>
      <c r="F164" s="133" t="s">
        <v>3880</v>
      </c>
      <c r="G164" s="134" t="s">
        <v>168</v>
      </c>
      <c r="H164" s="135">
        <v>53.94</v>
      </c>
      <c r="I164" s="136"/>
      <c r="J164" s="137">
        <f>ROUND(I164*H164,2)</f>
        <v>0</v>
      </c>
      <c r="K164" s="133" t="s">
        <v>1</v>
      </c>
      <c r="L164" s="31"/>
      <c r="M164" s="138" t="s">
        <v>1</v>
      </c>
      <c r="N164" s="139" t="s">
        <v>43</v>
      </c>
      <c r="P164" s="140">
        <f>O164*H164</f>
        <v>0</v>
      </c>
      <c r="Q164" s="140">
        <v>0</v>
      </c>
      <c r="R164" s="140">
        <f>Q164*H164</f>
        <v>0</v>
      </c>
      <c r="S164" s="140">
        <v>0</v>
      </c>
      <c r="T164" s="141">
        <f>S164*H164</f>
        <v>0</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993</v>
      </c>
    </row>
    <row r="165" spans="2:65" s="1" customFormat="1" ht="19.5">
      <c r="B165" s="31"/>
      <c r="D165" s="144" t="s">
        <v>172</v>
      </c>
      <c r="F165" s="145" t="s">
        <v>3846</v>
      </c>
      <c r="I165" s="146"/>
      <c r="L165" s="31"/>
      <c r="M165" s="147"/>
      <c r="T165" s="55"/>
      <c r="AT165" s="16" t="s">
        <v>172</v>
      </c>
      <c r="AU165" s="16" t="s">
        <v>88</v>
      </c>
    </row>
    <row r="166" spans="2:65" s="11" customFormat="1" ht="22.9" customHeight="1">
      <c r="B166" s="119"/>
      <c r="D166" s="120" t="s">
        <v>77</v>
      </c>
      <c r="E166" s="129" t="s">
        <v>170</v>
      </c>
      <c r="F166" s="129" t="s">
        <v>869</v>
      </c>
      <c r="I166" s="122"/>
      <c r="J166" s="130">
        <f>BK166</f>
        <v>0</v>
      </c>
      <c r="L166" s="119"/>
      <c r="M166" s="124"/>
      <c r="P166" s="125">
        <f>SUM(P167:P214)</f>
        <v>0</v>
      </c>
      <c r="R166" s="125">
        <f>SUM(R167:R214)</f>
        <v>0</v>
      </c>
      <c r="T166" s="126">
        <f>SUM(T167:T214)</f>
        <v>0</v>
      </c>
      <c r="AR166" s="120" t="s">
        <v>86</v>
      </c>
      <c r="AT166" s="127" t="s">
        <v>77</v>
      </c>
      <c r="AU166" s="127" t="s">
        <v>86</v>
      </c>
      <c r="AY166" s="120" t="s">
        <v>162</v>
      </c>
      <c r="BK166" s="128">
        <f>SUM(BK167:BK214)</f>
        <v>0</v>
      </c>
    </row>
    <row r="167" spans="2:65" s="1" customFormat="1" ht="49.15" customHeight="1">
      <c r="B167" s="31"/>
      <c r="C167" s="131" t="s">
        <v>279</v>
      </c>
      <c r="D167" s="131" t="s">
        <v>165</v>
      </c>
      <c r="E167" s="132" t="s">
        <v>3881</v>
      </c>
      <c r="F167" s="133" t="s">
        <v>3882</v>
      </c>
      <c r="G167" s="134" t="s">
        <v>168</v>
      </c>
      <c r="H167" s="135">
        <v>4.96</v>
      </c>
      <c r="I167" s="136"/>
      <c r="J167" s="137">
        <f>ROUND(I167*H167,2)</f>
        <v>0</v>
      </c>
      <c r="K167" s="133" t="s">
        <v>1</v>
      </c>
      <c r="L167" s="31"/>
      <c r="M167" s="138" t="s">
        <v>1</v>
      </c>
      <c r="N167" s="139" t="s">
        <v>43</v>
      </c>
      <c r="P167" s="140">
        <f>O167*H167</f>
        <v>0</v>
      </c>
      <c r="Q167" s="140">
        <v>0</v>
      </c>
      <c r="R167" s="140">
        <f>Q167*H167</f>
        <v>0</v>
      </c>
      <c r="S167" s="140">
        <v>0</v>
      </c>
      <c r="T167" s="141">
        <f>S167*H167</f>
        <v>0</v>
      </c>
      <c r="AR167" s="142" t="s">
        <v>170</v>
      </c>
      <c r="AT167" s="142" t="s">
        <v>165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1002</v>
      </c>
    </row>
    <row r="168" spans="2:65" s="1" customFormat="1" ht="19.5">
      <c r="B168" s="31"/>
      <c r="D168" s="144" t="s">
        <v>172</v>
      </c>
      <c r="F168" s="145" t="s">
        <v>3846</v>
      </c>
      <c r="I168" s="146"/>
      <c r="L168" s="31"/>
      <c r="M168" s="147"/>
      <c r="T168" s="55"/>
      <c r="AT168" s="16" t="s">
        <v>172</v>
      </c>
      <c r="AU168" s="16" t="s">
        <v>88</v>
      </c>
    </row>
    <row r="169" spans="2:65" s="1" customFormat="1" ht="16.5" customHeight="1">
      <c r="B169" s="31"/>
      <c r="C169" s="131" t="s">
        <v>283</v>
      </c>
      <c r="D169" s="131" t="s">
        <v>165</v>
      </c>
      <c r="E169" s="132" t="s">
        <v>191</v>
      </c>
      <c r="F169" s="133" t="s">
        <v>3883</v>
      </c>
      <c r="G169" s="134" t="s">
        <v>1</v>
      </c>
      <c r="H169" s="135">
        <v>1</v>
      </c>
      <c r="I169" s="136"/>
      <c r="J169" s="137">
        <f>ROUND(I169*H169,2)</f>
        <v>0</v>
      </c>
      <c r="K169" s="133" t="s">
        <v>1</v>
      </c>
      <c r="L169" s="31"/>
      <c r="M169" s="138" t="s">
        <v>1</v>
      </c>
      <c r="N169" s="139" t="s">
        <v>43</v>
      </c>
      <c r="P169" s="140">
        <f>O169*H169</f>
        <v>0</v>
      </c>
      <c r="Q169" s="140">
        <v>0</v>
      </c>
      <c r="R169" s="140">
        <f>Q169*H169</f>
        <v>0</v>
      </c>
      <c r="S169" s="140">
        <v>0</v>
      </c>
      <c r="T169" s="141">
        <f>S169*H169</f>
        <v>0</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1042</v>
      </c>
    </row>
    <row r="170" spans="2:65" s="1" customFormat="1" ht="19.5">
      <c r="B170" s="31"/>
      <c r="D170" s="144" t="s">
        <v>172</v>
      </c>
      <c r="F170" s="145" t="s">
        <v>3884</v>
      </c>
      <c r="I170" s="146"/>
      <c r="L170" s="31"/>
      <c r="M170" s="147"/>
      <c r="T170" s="55"/>
      <c r="AT170" s="16" t="s">
        <v>172</v>
      </c>
      <c r="AU170" s="16" t="s">
        <v>88</v>
      </c>
    </row>
    <row r="171" spans="2:65" s="1" customFormat="1" ht="55.5" customHeight="1">
      <c r="B171" s="31"/>
      <c r="C171" s="131" t="s">
        <v>287</v>
      </c>
      <c r="D171" s="131" t="s">
        <v>165</v>
      </c>
      <c r="E171" s="132" t="s">
        <v>3885</v>
      </c>
      <c r="F171" s="133" t="s">
        <v>3886</v>
      </c>
      <c r="G171" s="134" t="s">
        <v>208</v>
      </c>
      <c r="H171" s="135">
        <v>17.5</v>
      </c>
      <c r="I171" s="136"/>
      <c r="J171" s="137">
        <f>ROUND(I171*H171,2)</f>
        <v>0</v>
      </c>
      <c r="K171" s="133" t="s">
        <v>1</v>
      </c>
      <c r="L171" s="31"/>
      <c r="M171" s="138" t="s">
        <v>1</v>
      </c>
      <c r="N171" s="139" t="s">
        <v>43</v>
      </c>
      <c r="P171" s="140">
        <f>O171*H171</f>
        <v>0</v>
      </c>
      <c r="Q171" s="140">
        <v>0</v>
      </c>
      <c r="R171" s="140">
        <f>Q171*H171</f>
        <v>0</v>
      </c>
      <c r="S171" s="140">
        <v>0</v>
      </c>
      <c r="T171" s="141">
        <f>S171*H171</f>
        <v>0</v>
      </c>
      <c r="AR171" s="142" t="s">
        <v>170</v>
      </c>
      <c r="AT171" s="142" t="s">
        <v>165</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170</v>
      </c>
      <c r="BM171" s="142" t="s">
        <v>1051</v>
      </c>
    </row>
    <row r="172" spans="2:65" s="1" customFormat="1" ht="39">
      <c r="B172" s="31"/>
      <c r="D172" s="144" t="s">
        <v>172</v>
      </c>
      <c r="F172" s="145" t="s">
        <v>3887</v>
      </c>
      <c r="I172" s="146"/>
      <c r="L172" s="31"/>
      <c r="M172" s="147"/>
      <c r="T172" s="55"/>
      <c r="AT172" s="16" t="s">
        <v>172</v>
      </c>
      <c r="AU172" s="16" t="s">
        <v>88</v>
      </c>
    </row>
    <row r="173" spans="2:65" s="1" customFormat="1" ht="55.5" customHeight="1">
      <c r="B173" s="31"/>
      <c r="C173" s="131" t="s">
        <v>291</v>
      </c>
      <c r="D173" s="131" t="s">
        <v>165</v>
      </c>
      <c r="E173" s="132" t="s">
        <v>3888</v>
      </c>
      <c r="F173" s="133" t="s">
        <v>3889</v>
      </c>
      <c r="G173" s="134" t="s">
        <v>208</v>
      </c>
      <c r="H173" s="135">
        <v>7</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1085</v>
      </c>
    </row>
    <row r="174" spans="2:65" s="1" customFormat="1" ht="39">
      <c r="B174" s="31"/>
      <c r="D174" s="144" t="s">
        <v>172</v>
      </c>
      <c r="F174" s="145" t="s">
        <v>3887</v>
      </c>
      <c r="I174" s="146"/>
      <c r="L174" s="31"/>
      <c r="M174" s="147"/>
      <c r="T174" s="55"/>
      <c r="AT174" s="16" t="s">
        <v>172</v>
      </c>
      <c r="AU174" s="16" t="s">
        <v>88</v>
      </c>
    </row>
    <row r="175" spans="2:65" s="1" customFormat="1" ht="16.5" customHeight="1">
      <c r="B175" s="31"/>
      <c r="C175" s="131" t="s">
        <v>295</v>
      </c>
      <c r="D175" s="131" t="s">
        <v>165</v>
      </c>
      <c r="E175" s="132" t="s">
        <v>196</v>
      </c>
      <c r="F175" s="133" t="s">
        <v>981</v>
      </c>
      <c r="G175" s="134" t="s">
        <v>1</v>
      </c>
      <c r="H175" s="135">
        <v>1</v>
      </c>
      <c r="I175" s="136"/>
      <c r="J175" s="137">
        <f>ROUND(I175*H175,2)</f>
        <v>0</v>
      </c>
      <c r="K175" s="133" t="s">
        <v>1</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1117</v>
      </c>
    </row>
    <row r="176" spans="2:65" s="1" customFormat="1" ht="19.5">
      <c r="B176" s="31"/>
      <c r="D176" s="144" t="s">
        <v>172</v>
      </c>
      <c r="F176" s="145" t="s">
        <v>3884</v>
      </c>
      <c r="I176" s="146"/>
      <c r="L176" s="31"/>
      <c r="M176" s="147"/>
      <c r="T176" s="55"/>
      <c r="AT176" s="16" t="s">
        <v>172</v>
      </c>
      <c r="AU176" s="16" t="s">
        <v>88</v>
      </c>
    </row>
    <row r="177" spans="2:65" s="1" customFormat="1" ht="55.5" customHeight="1">
      <c r="B177" s="31"/>
      <c r="C177" s="131" t="s">
        <v>299</v>
      </c>
      <c r="D177" s="131" t="s">
        <v>165</v>
      </c>
      <c r="E177" s="132" t="s">
        <v>3890</v>
      </c>
      <c r="F177" s="133" t="s">
        <v>3891</v>
      </c>
      <c r="G177" s="134" t="s">
        <v>208</v>
      </c>
      <c r="H177" s="135">
        <v>8</v>
      </c>
      <c r="I177" s="136"/>
      <c r="J177" s="137">
        <f>ROUND(I177*H177,2)</f>
        <v>0</v>
      </c>
      <c r="K177" s="133" t="s">
        <v>1</v>
      </c>
      <c r="L177" s="31"/>
      <c r="M177" s="138" t="s">
        <v>1</v>
      </c>
      <c r="N177" s="139" t="s">
        <v>43</v>
      </c>
      <c r="P177" s="140">
        <f>O177*H177</f>
        <v>0</v>
      </c>
      <c r="Q177" s="140">
        <v>0</v>
      </c>
      <c r="R177" s="140">
        <f>Q177*H177</f>
        <v>0</v>
      </c>
      <c r="S177" s="140">
        <v>0</v>
      </c>
      <c r="T177" s="141">
        <f>S177*H177</f>
        <v>0</v>
      </c>
      <c r="AR177" s="142" t="s">
        <v>170</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1127</v>
      </c>
    </row>
    <row r="178" spans="2:65" s="1" customFormat="1" ht="58.5">
      <c r="B178" s="31"/>
      <c r="D178" s="144" t="s">
        <v>172</v>
      </c>
      <c r="F178" s="145" t="s">
        <v>3892</v>
      </c>
      <c r="I178" s="146"/>
      <c r="L178" s="31"/>
      <c r="M178" s="147"/>
      <c r="T178" s="55"/>
      <c r="AT178" s="16" t="s">
        <v>172</v>
      </c>
      <c r="AU178" s="16" t="s">
        <v>88</v>
      </c>
    </row>
    <row r="179" spans="2:65" s="1" customFormat="1" ht="16.5" customHeight="1">
      <c r="B179" s="31"/>
      <c r="C179" s="131" t="s">
        <v>304</v>
      </c>
      <c r="D179" s="131" t="s">
        <v>165</v>
      </c>
      <c r="E179" s="132" t="s">
        <v>205</v>
      </c>
      <c r="F179" s="133" t="s">
        <v>1218</v>
      </c>
      <c r="G179" s="134" t="s">
        <v>1</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1152</v>
      </c>
    </row>
    <row r="180" spans="2:65" s="1" customFormat="1" ht="19.5">
      <c r="B180" s="31"/>
      <c r="D180" s="144" t="s">
        <v>172</v>
      </c>
      <c r="F180" s="145" t="s">
        <v>3884</v>
      </c>
      <c r="I180" s="146"/>
      <c r="L180" s="31"/>
      <c r="M180" s="147"/>
      <c r="T180" s="55"/>
      <c r="AT180" s="16" t="s">
        <v>172</v>
      </c>
      <c r="AU180" s="16" t="s">
        <v>88</v>
      </c>
    </row>
    <row r="181" spans="2:65" s="1" customFormat="1" ht="37.9" customHeight="1">
      <c r="B181" s="31"/>
      <c r="C181" s="131" t="s">
        <v>308</v>
      </c>
      <c r="D181" s="131" t="s">
        <v>165</v>
      </c>
      <c r="E181" s="132" t="s">
        <v>3893</v>
      </c>
      <c r="F181" s="133" t="s">
        <v>3894</v>
      </c>
      <c r="G181" s="134" t="s">
        <v>208</v>
      </c>
      <c r="H181" s="135">
        <v>62</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1162</v>
      </c>
    </row>
    <row r="182" spans="2:65" s="1" customFormat="1" ht="39">
      <c r="B182" s="31"/>
      <c r="D182" s="144" t="s">
        <v>172</v>
      </c>
      <c r="F182" s="145" t="s">
        <v>3895</v>
      </c>
      <c r="I182" s="146"/>
      <c r="L182" s="31"/>
      <c r="M182" s="147"/>
      <c r="T182" s="55"/>
      <c r="AT182" s="16" t="s">
        <v>172</v>
      </c>
      <c r="AU182" s="16" t="s">
        <v>88</v>
      </c>
    </row>
    <row r="183" spans="2:65" s="1" customFormat="1" ht="33" customHeight="1">
      <c r="B183" s="31"/>
      <c r="C183" s="173" t="s">
        <v>313</v>
      </c>
      <c r="D183" s="173" t="s">
        <v>644</v>
      </c>
      <c r="E183" s="174" t="s">
        <v>3896</v>
      </c>
      <c r="F183" s="175" t="s">
        <v>3897</v>
      </c>
      <c r="G183" s="176" t="s">
        <v>208</v>
      </c>
      <c r="H183" s="177">
        <v>74.400000000000006</v>
      </c>
      <c r="I183" s="178"/>
      <c r="J183" s="179">
        <f>ROUND(I183*H183,2)</f>
        <v>0</v>
      </c>
      <c r="K183" s="175" t="s">
        <v>1</v>
      </c>
      <c r="L183" s="180"/>
      <c r="M183" s="181" t="s">
        <v>1</v>
      </c>
      <c r="N183" s="182" t="s">
        <v>43</v>
      </c>
      <c r="P183" s="140">
        <f>O183*H183</f>
        <v>0</v>
      </c>
      <c r="Q183" s="140">
        <v>0</v>
      </c>
      <c r="R183" s="140">
        <f>Q183*H183</f>
        <v>0</v>
      </c>
      <c r="S183" s="140">
        <v>0</v>
      </c>
      <c r="T183" s="141">
        <f>S183*H183</f>
        <v>0</v>
      </c>
      <c r="AR183" s="142" t="s">
        <v>318</v>
      </c>
      <c r="AT183" s="142" t="s">
        <v>644</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1190</v>
      </c>
    </row>
    <row r="184" spans="2:65" s="1" customFormat="1" ht="58.5">
      <c r="B184" s="31"/>
      <c r="D184" s="144" t="s">
        <v>172</v>
      </c>
      <c r="F184" s="145" t="s">
        <v>3898</v>
      </c>
      <c r="I184" s="146"/>
      <c r="L184" s="31"/>
      <c r="M184" s="147"/>
      <c r="T184" s="55"/>
      <c r="AT184" s="16" t="s">
        <v>172</v>
      </c>
      <c r="AU184" s="16" t="s">
        <v>88</v>
      </c>
    </row>
    <row r="185" spans="2:65" s="1" customFormat="1" ht="21.75" customHeight="1">
      <c r="B185" s="31"/>
      <c r="C185" s="131" t="s">
        <v>318</v>
      </c>
      <c r="D185" s="131" t="s">
        <v>165</v>
      </c>
      <c r="E185" s="132" t="s">
        <v>3899</v>
      </c>
      <c r="F185" s="133" t="s">
        <v>3900</v>
      </c>
      <c r="G185" s="134" t="s">
        <v>208</v>
      </c>
      <c r="H185" s="135">
        <v>62</v>
      </c>
      <c r="I185" s="136"/>
      <c r="J185" s="137">
        <f>ROUND(I185*H185,2)</f>
        <v>0</v>
      </c>
      <c r="K185" s="133" t="s">
        <v>1</v>
      </c>
      <c r="L185" s="31"/>
      <c r="M185" s="138" t="s">
        <v>1</v>
      </c>
      <c r="N185" s="139" t="s">
        <v>43</v>
      </c>
      <c r="P185" s="140">
        <f>O185*H185</f>
        <v>0</v>
      </c>
      <c r="Q185" s="140">
        <v>0</v>
      </c>
      <c r="R185" s="140">
        <f>Q185*H185</f>
        <v>0</v>
      </c>
      <c r="S185" s="140">
        <v>0</v>
      </c>
      <c r="T185" s="141">
        <f>S185*H185</f>
        <v>0</v>
      </c>
      <c r="AR185" s="142" t="s">
        <v>245</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245</v>
      </c>
      <c r="BM185" s="142" t="s">
        <v>1206</v>
      </c>
    </row>
    <row r="186" spans="2:65" s="1" customFormat="1" ht="29.25">
      <c r="B186" s="31"/>
      <c r="D186" s="144" t="s">
        <v>172</v>
      </c>
      <c r="F186" s="145" t="s">
        <v>3901</v>
      </c>
      <c r="I186" s="146"/>
      <c r="L186" s="31"/>
      <c r="M186" s="147"/>
      <c r="T186" s="55"/>
      <c r="AT186" s="16" t="s">
        <v>172</v>
      </c>
      <c r="AU186" s="16" t="s">
        <v>88</v>
      </c>
    </row>
    <row r="187" spans="2:65" s="1" customFormat="1" ht="16.5" customHeight="1">
      <c r="B187" s="31"/>
      <c r="C187" s="131" t="s">
        <v>324</v>
      </c>
      <c r="D187" s="131" t="s">
        <v>165</v>
      </c>
      <c r="E187" s="132" t="s">
        <v>3902</v>
      </c>
      <c r="F187" s="133" t="s">
        <v>3903</v>
      </c>
      <c r="G187" s="134" t="s">
        <v>3904</v>
      </c>
      <c r="H187" s="135">
        <v>2</v>
      </c>
      <c r="I187" s="136"/>
      <c r="J187" s="137">
        <f>ROUND(I187*H187,2)</f>
        <v>0</v>
      </c>
      <c r="K187" s="133" t="s">
        <v>1</v>
      </c>
      <c r="L187" s="31"/>
      <c r="M187" s="138" t="s">
        <v>1</v>
      </c>
      <c r="N187" s="139" t="s">
        <v>43</v>
      </c>
      <c r="P187" s="140">
        <f>O187*H187</f>
        <v>0</v>
      </c>
      <c r="Q187" s="140">
        <v>0</v>
      </c>
      <c r="R187" s="140">
        <f>Q187*H187</f>
        <v>0</v>
      </c>
      <c r="S187" s="140">
        <v>0</v>
      </c>
      <c r="T187" s="141">
        <f>S187*H187</f>
        <v>0</v>
      </c>
      <c r="AR187" s="142" t="s">
        <v>245</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245</v>
      </c>
      <c r="BM187" s="142" t="s">
        <v>1214</v>
      </c>
    </row>
    <row r="188" spans="2:65" s="1" customFormat="1" ht="87.75">
      <c r="B188" s="31"/>
      <c r="D188" s="144" t="s">
        <v>172</v>
      </c>
      <c r="F188" s="145" t="s">
        <v>3905</v>
      </c>
      <c r="I188" s="146"/>
      <c r="L188" s="31"/>
      <c r="M188" s="147"/>
      <c r="T188" s="55"/>
      <c r="AT188" s="16" t="s">
        <v>172</v>
      </c>
      <c r="AU188" s="16" t="s">
        <v>88</v>
      </c>
    </row>
    <row r="189" spans="2:65" s="1" customFormat="1" ht="21.75" customHeight="1">
      <c r="B189" s="31"/>
      <c r="C189" s="131" t="s">
        <v>330</v>
      </c>
      <c r="D189" s="131" t="s">
        <v>165</v>
      </c>
      <c r="E189" s="132" t="s">
        <v>3906</v>
      </c>
      <c r="F189" s="133" t="s">
        <v>3907</v>
      </c>
      <c r="G189" s="134" t="s">
        <v>3904</v>
      </c>
      <c r="H189" s="135">
        <v>2</v>
      </c>
      <c r="I189" s="136"/>
      <c r="J189" s="137">
        <f>ROUND(I189*H189,2)</f>
        <v>0</v>
      </c>
      <c r="K189" s="133" t="s">
        <v>1</v>
      </c>
      <c r="L189" s="31"/>
      <c r="M189" s="138" t="s">
        <v>1</v>
      </c>
      <c r="N189" s="139" t="s">
        <v>43</v>
      </c>
      <c r="P189" s="140">
        <f>O189*H189</f>
        <v>0</v>
      </c>
      <c r="Q189" s="140">
        <v>0</v>
      </c>
      <c r="R189" s="140">
        <f>Q189*H189</f>
        <v>0</v>
      </c>
      <c r="S189" s="140">
        <v>0</v>
      </c>
      <c r="T189" s="141">
        <f>S189*H189</f>
        <v>0</v>
      </c>
      <c r="AR189" s="142" t="s">
        <v>245</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1240</v>
      </c>
    </row>
    <row r="190" spans="2:65" s="1" customFormat="1" ht="87.75">
      <c r="B190" s="31"/>
      <c r="D190" s="144" t="s">
        <v>172</v>
      </c>
      <c r="F190" s="145" t="s">
        <v>3908</v>
      </c>
      <c r="I190" s="146"/>
      <c r="L190" s="31"/>
      <c r="M190" s="147"/>
      <c r="T190" s="55"/>
      <c r="AT190" s="16" t="s">
        <v>172</v>
      </c>
      <c r="AU190" s="16" t="s">
        <v>88</v>
      </c>
    </row>
    <row r="191" spans="2:65" s="1" customFormat="1" ht="24.2" customHeight="1">
      <c r="B191" s="31"/>
      <c r="C191" s="131" t="s">
        <v>338</v>
      </c>
      <c r="D191" s="131" t="s">
        <v>165</v>
      </c>
      <c r="E191" s="132" t="s">
        <v>3909</v>
      </c>
      <c r="F191" s="133" t="s">
        <v>3910</v>
      </c>
      <c r="G191" s="134" t="s">
        <v>208</v>
      </c>
      <c r="H191" s="135">
        <v>70</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1266</v>
      </c>
    </row>
    <row r="192" spans="2:65" s="1" customFormat="1" ht="19.5">
      <c r="B192" s="31"/>
      <c r="D192" s="144" t="s">
        <v>172</v>
      </c>
      <c r="F192" s="145" t="s">
        <v>3846</v>
      </c>
      <c r="I192" s="146"/>
      <c r="L192" s="31"/>
      <c r="M192" s="147"/>
      <c r="T192" s="55"/>
      <c r="AT192" s="16" t="s">
        <v>172</v>
      </c>
      <c r="AU192" s="16" t="s">
        <v>88</v>
      </c>
    </row>
    <row r="193" spans="2:65" s="1" customFormat="1" ht="33" customHeight="1">
      <c r="B193" s="31"/>
      <c r="C193" s="131" t="s">
        <v>344</v>
      </c>
      <c r="D193" s="131" t="s">
        <v>165</v>
      </c>
      <c r="E193" s="132" t="s">
        <v>3911</v>
      </c>
      <c r="F193" s="133" t="s">
        <v>3912</v>
      </c>
      <c r="G193" s="134" t="s">
        <v>208</v>
      </c>
      <c r="H193" s="135">
        <v>70</v>
      </c>
      <c r="I193" s="136"/>
      <c r="J193" s="137">
        <f>ROUND(I193*H193,2)</f>
        <v>0</v>
      </c>
      <c r="K193" s="133" t="s">
        <v>1</v>
      </c>
      <c r="L193" s="31"/>
      <c r="M193" s="138" t="s">
        <v>1</v>
      </c>
      <c r="N193" s="139" t="s">
        <v>43</v>
      </c>
      <c r="P193" s="140">
        <f>O193*H193</f>
        <v>0</v>
      </c>
      <c r="Q193" s="140">
        <v>0</v>
      </c>
      <c r="R193" s="140">
        <f>Q193*H193</f>
        <v>0</v>
      </c>
      <c r="S193" s="140">
        <v>0</v>
      </c>
      <c r="T193" s="141">
        <f>S193*H193</f>
        <v>0</v>
      </c>
      <c r="AR193" s="142" t="s">
        <v>245</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245</v>
      </c>
      <c r="BM193" s="142" t="s">
        <v>1291</v>
      </c>
    </row>
    <row r="194" spans="2:65" s="1" customFormat="1" ht="19.5">
      <c r="B194" s="31"/>
      <c r="D194" s="144" t="s">
        <v>172</v>
      </c>
      <c r="F194" s="145" t="s">
        <v>3846</v>
      </c>
      <c r="I194" s="146"/>
      <c r="L194" s="31"/>
      <c r="M194" s="147"/>
      <c r="T194" s="55"/>
      <c r="AT194" s="16" t="s">
        <v>172</v>
      </c>
      <c r="AU194" s="16" t="s">
        <v>88</v>
      </c>
    </row>
    <row r="195" spans="2:65" s="1" customFormat="1" ht="16.5" customHeight="1">
      <c r="B195" s="31"/>
      <c r="C195" s="131" t="s">
        <v>350</v>
      </c>
      <c r="D195" s="131" t="s">
        <v>165</v>
      </c>
      <c r="E195" s="132" t="s">
        <v>163</v>
      </c>
      <c r="F195" s="133" t="s">
        <v>164</v>
      </c>
      <c r="G195" s="134" t="s">
        <v>1</v>
      </c>
      <c r="H195" s="135">
        <v>1</v>
      </c>
      <c r="I195" s="136"/>
      <c r="J195" s="137">
        <f>ROUND(I195*H195,2)</f>
        <v>0</v>
      </c>
      <c r="K195" s="133" t="s">
        <v>1</v>
      </c>
      <c r="L195" s="31"/>
      <c r="M195" s="138" t="s">
        <v>1</v>
      </c>
      <c r="N195" s="139" t="s">
        <v>43</v>
      </c>
      <c r="P195" s="140">
        <f>O195*H195</f>
        <v>0</v>
      </c>
      <c r="Q195" s="140">
        <v>0</v>
      </c>
      <c r="R195" s="140">
        <f>Q195*H195</f>
        <v>0</v>
      </c>
      <c r="S195" s="140">
        <v>0</v>
      </c>
      <c r="T195" s="141">
        <f>S195*H195</f>
        <v>0</v>
      </c>
      <c r="AR195" s="142" t="s">
        <v>245</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245</v>
      </c>
      <c r="BM195" s="142" t="s">
        <v>1320</v>
      </c>
    </row>
    <row r="196" spans="2:65" s="1" customFormat="1" ht="19.5">
      <c r="B196" s="31"/>
      <c r="D196" s="144" t="s">
        <v>172</v>
      </c>
      <c r="F196" s="145" t="s">
        <v>3884</v>
      </c>
      <c r="I196" s="146"/>
      <c r="L196" s="31"/>
      <c r="M196" s="147"/>
      <c r="T196" s="55"/>
      <c r="AT196" s="16" t="s">
        <v>172</v>
      </c>
      <c r="AU196" s="16" t="s">
        <v>88</v>
      </c>
    </row>
    <row r="197" spans="2:65" s="1" customFormat="1" ht="37.9" customHeight="1">
      <c r="B197" s="31"/>
      <c r="C197" s="131" t="s">
        <v>355</v>
      </c>
      <c r="D197" s="131" t="s">
        <v>165</v>
      </c>
      <c r="E197" s="132" t="s">
        <v>3913</v>
      </c>
      <c r="F197" s="133" t="s">
        <v>3914</v>
      </c>
      <c r="G197" s="134" t="s">
        <v>208</v>
      </c>
      <c r="H197" s="135">
        <v>39.700000000000003</v>
      </c>
      <c r="I197" s="136"/>
      <c r="J197" s="137">
        <f>ROUND(I197*H197,2)</f>
        <v>0</v>
      </c>
      <c r="K197" s="133" t="s">
        <v>1</v>
      </c>
      <c r="L197" s="31"/>
      <c r="M197" s="138" t="s">
        <v>1</v>
      </c>
      <c r="N197" s="139" t="s">
        <v>43</v>
      </c>
      <c r="P197" s="140">
        <f>O197*H197</f>
        <v>0</v>
      </c>
      <c r="Q197" s="140">
        <v>0</v>
      </c>
      <c r="R197" s="140">
        <f>Q197*H197</f>
        <v>0</v>
      </c>
      <c r="S197" s="140">
        <v>0</v>
      </c>
      <c r="T197" s="141">
        <f>S197*H197</f>
        <v>0</v>
      </c>
      <c r="AR197" s="142" t="s">
        <v>245</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245</v>
      </c>
      <c r="BM197" s="142" t="s">
        <v>1328</v>
      </c>
    </row>
    <row r="198" spans="2:65" s="1" customFormat="1" ht="29.25">
      <c r="B198" s="31"/>
      <c r="D198" s="144" t="s">
        <v>172</v>
      </c>
      <c r="F198" s="145" t="s">
        <v>3915</v>
      </c>
      <c r="I198" s="146"/>
      <c r="L198" s="31"/>
      <c r="M198" s="147"/>
      <c r="T198" s="55"/>
      <c r="AT198" s="16" t="s">
        <v>172</v>
      </c>
      <c r="AU198" s="16" t="s">
        <v>88</v>
      </c>
    </row>
    <row r="199" spans="2:65" s="1" customFormat="1" ht="16.5" customHeight="1">
      <c r="B199" s="31"/>
      <c r="C199" s="131" t="s">
        <v>359</v>
      </c>
      <c r="D199" s="131" t="s">
        <v>165</v>
      </c>
      <c r="E199" s="132" t="s">
        <v>1336</v>
      </c>
      <c r="F199" s="133" t="s">
        <v>1337</v>
      </c>
      <c r="G199" s="134" t="s">
        <v>3916</v>
      </c>
      <c r="H199" s="135">
        <v>1</v>
      </c>
      <c r="I199" s="136"/>
      <c r="J199" s="137">
        <f>ROUND(I199*H199,2)</f>
        <v>0</v>
      </c>
      <c r="K199" s="133" t="s">
        <v>1</v>
      </c>
      <c r="L199" s="31"/>
      <c r="M199" s="138" t="s">
        <v>1</v>
      </c>
      <c r="N199" s="139" t="s">
        <v>43</v>
      </c>
      <c r="P199" s="140">
        <f>O199*H199</f>
        <v>0</v>
      </c>
      <c r="Q199" s="140">
        <v>0</v>
      </c>
      <c r="R199" s="140">
        <f>Q199*H199</f>
        <v>0</v>
      </c>
      <c r="S199" s="140">
        <v>0</v>
      </c>
      <c r="T199" s="141">
        <f>S199*H199</f>
        <v>0</v>
      </c>
      <c r="AR199" s="142" t="s">
        <v>245</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245</v>
      </c>
      <c r="BM199" s="142" t="s">
        <v>1362</v>
      </c>
    </row>
    <row r="200" spans="2:65" s="1" customFormat="1" ht="19.5">
      <c r="B200" s="31"/>
      <c r="D200" s="144" t="s">
        <v>172</v>
      </c>
      <c r="F200" s="145" t="s">
        <v>3884</v>
      </c>
      <c r="I200" s="146"/>
      <c r="L200" s="31"/>
      <c r="M200" s="147"/>
      <c r="T200" s="55"/>
      <c r="AT200" s="16" t="s">
        <v>172</v>
      </c>
      <c r="AU200" s="16" t="s">
        <v>88</v>
      </c>
    </row>
    <row r="201" spans="2:65" s="1" customFormat="1" ht="24.2" customHeight="1">
      <c r="B201" s="31"/>
      <c r="C201" s="131" t="s">
        <v>364</v>
      </c>
      <c r="D201" s="131" t="s">
        <v>165</v>
      </c>
      <c r="E201" s="132" t="s">
        <v>3917</v>
      </c>
      <c r="F201" s="133" t="s">
        <v>3918</v>
      </c>
      <c r="G201" s="134" t="s">
        <v>353</v>
      </c>
      <c r="H201" s="135">
        <v>49.265000000000001</v>
      </c>
      <c r="I201" s="136"/>
      <c r="J201" s="137">
        <f>ROUND(I201*H201,2)</f>
        <v>0</v>
      </c>
      <c r="K201" s="133" t="s">
        <v>1</v>
      </c>
      <c r="L201" s="31"/>
      <c r="M201" s="138" t="s">
        <v>1</v>
      </c>
      <c r="N201" s="139" t="s">
        <v>43</v>
      </c>
      <c r="P201" s="140">
        <f>O201*H201</f>
        <v>0</v>
      </c>
      <c r="Q201" s="140">
        <v>0</v>
      </c>
      <c r="R201" s="140">
        <f>Q201*H201</f>
        <v>0</v>
      </c>
      <c r="S201" s="140">
        <v>0</v>
      </c>
      <c r="T201" s="141">
        <f>S201*H201</f>
        <v>0</v>
      </c>
      <c r="AR201" s="142" t="s">
        <v>245</v>
      </c>
      <c r="AT201" s="142" t="s">
        <v>165</v>
      </c>
      <c r="AU201" s="142" t="s">
        <v>88</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245</v>
      </c>
      <c r="BM201" s="142" t="s">
        <v>1372</v>
      </c>
    </row>
    <row r="202" spans="2:65" s="1" customFormat="1" ht="19.5">
      <c r="B202" s="31"/>
      <c r="D202" s="144" t="s">
        <v>172</v>
      </c>
      <c r="F202" s="145" t="s">
        <v>3846</v>
      </c>
      <c r="I202" s="146"/>
      <c r="L202" s="31"/>
      <c r="M202" s="147"/>
      <c r="T202" s="55"/>
      <c r="AT202" s="16" t="s">
        <v>172</v>
      </c>
      <c r="AU202" s="16" t="s">
        <v>88</v>
      </c>
    </row>
    <row r="203" spans="2:65" s="1" customFormat="1" ht="16.5" customHeight="1">
      <c r="B203" s="31"/>
      <c r="C203" s="131" t="s">
        <v>372</v>
      </c>
      <c r="D203" s="131" t="s">
        <v>165</v>
      </c>
      <c r="E203" s="132" t="s">
        <v>368</v>
      </c>
      <c r="F203" s="133" t="s">
        <v>369</v>
      </c>
      <c r="G203" s="134" t="s">
        <v>3916</v>
      </c>
      <c r="H203" s="135">
        <v>1</v>
      </c>
      <c r="I203" s="136"/>
      <c r="J203" s="137">
        <f>ROUND(I203*H203,2)</f>
        <v>0</v>
      </c>
      <c r="K203" s="133" t="s">
        <v>1</v>
      </c>
      <c r="L203" s="31"/>
      <c r="M203" s="138" t="s">
        <v>1</v>
      </c>
      <c r="N203" s="139" t="s">
        <v>43</v>
      </c>
      <c r="P203" s="140">
        <f>O203*H203</f>
        <v>0</v>
      </c>
      <c r="Q203" s="140">
        <v>0</v>
      </c>
      <c r="R203" s="140">
        <f>Q203*H203</f>
        <v>0</v>
      </c>
      <c r="S203" s="140">
        <v>0</v>
      </c>
      <c r="T203" s="141">
        <f>S203*H203</f>
        <v>0</v>
      </c>
      <c r="AR203" s="142" t="s">
        <v>245</v>
      </c>
      <c r="AT203" s="142" t="s">
        <v>165</v>
      </c>
      <c r="AU203" s="142" t="s">
        <v>88</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245</v>
      </c>
      <c r="BM203" s="142" t="s">
        <v>1381</v>
      </c>
    </row>
    <row r="204" spans="2:65" s="1" customFormat="1" ht="19.5">
      <c r="B204" s="31"/>
      <c r="D204" s="144" t="s">
        <v>172</v>
      </c>
      <c r="F204" s="145" t="s">
        <v>3884</v>
      </c>
      <c r="I204" s="146"/>
      <c r="L204" s="31"/>
      <c r="M204" s="147"/>
      <c r="T204" s="55"/>
      <c r="AT204" s="16" t="s">
        <v>172</v>
      </c>
      <c r="AU204" s="16" t="s">
        <v>88</v>
      </c>
    </row>
    <row r="205" spans="2:65" s="1" customFormat="1" ht="16.5" customHeight="1">
      <c r="B205" s="31"/>
      <c r="C205" s="131" t="s">
        <v>377</v>
      </c>
      <c r="D205" s="131" t="s">
        <v>165</v>
      </c>
      <c r="E205" s="132" t="s">
        <v>3919</v>
      </c>
      <c r="F205" s="133" t="s">
        <v>3920</v>
      </c>
      <c r="G205" s="134" t="s">
        <v>3916</v>
      </c>
      <c r="H205" s="135">
        <v>1</v>
      </c>
      <c r="I205" s="136"/>
      <c r="J205" s="137">
        <f>ROUND(I205*H205,2)</f>
        <v>0</v>
      </c>
      <c r="K205" s="133" t="s">
        <v>1</v>
      </c>
      <c r="L205" s="31"/>
      <c r="M205" s="138" t="s">
        <v>1</v>
      </c>
      <c r="N205" s="139" t="s">
        <v>43</v>
      </c>
      <c r="P205" s="140">
        <f>O205*H205</f>
        <v>0</v>
      </c>
      <c r="Q205" s="140">
        <v>0</v>
      </c>
      <c r="R205" s="140">
        <f>Q205*H205</f>
        <v>0</v>
      </c>
      <c r="S205" s="140">
        <v>0</v>
      </c>
      <c r="T205" s="141">
        <f>S205*H205</f>
        <v>0</v>
      </c>
      <c r="AR205" s="142" t="s">
        <v>245</v>
      </c>
      <c r="AT205" s="142" t="s">
        <v>165</v>
      </c>
      <c r="AU205" s="142" t="s">
        <v>88</v>
      </c>
      <c r="AY205" s="16" t="s">
        <v>162</v>
      </c>
      <c r="BE205" s="143">
        <f>IF(N205="základní",J205,0)</f>
        <v>0</v>
      </c>
      <c r="BF205" s="143">
        <f>IF(N205="snížená",J205,0)</f>
        <v>0</v>
      </c>
      <c r="BG205" s="143">
        <f>IF(N205="zákl. přenesená",J205,0)</f>
        <v>0</v>
      </c>
      <c r="BH205" s="143">
        <f>IF(N205="sníž. přenesená",J205,0)</f>
        <v>0</v>
      </c>
      <c r="BI205" s="143">
        <f>IF(N205="nulová",J205,0)</f>
        <v>0</v>
      </c>
      <c r="BJ205" s="16" t="s">
        <v>86</v>
      </c>
      <c r="BK205" s="143">
        <f>ROUND(I205*H205,2)</f>
        <v>0</v>
      </c>
      <c r="BL205" s="16" t="s">
        <v>245</v>
      </c>
      <c r="BM205" s="142" t="s">
        <v>1392</v>
      </c>
    </row>
    <row r="206" spans="2:65" s="1" customFormat="1" ht="19.5">
      <c r="B206" s="31"/>
      <c r="D206" s="144" t="s">
        <v>172</v>
      </c>
      <c r="F206" s="145" t="s">
        <v>3884</v>
      </c>
      <c r="I206" s="146"/>
      <c r="L206" s="31"/>
      <c r="M206" s="147"/>
      <c r="T206" s="55"/>
      <c r="AT206" s="16" t="s">
        <v>172</v>
      </c>
      <c r="AU206" s="16" t="s">
        <v>88</v>
      </c>
    </row>
    <row r="207" spans="2:65" s="1" customFormat="1" ht="21.75" customHeight="1">
      <c r="B207" s="31"/>
      <c r="C207" s="131" t="s">
        <v>381</v>
      </c>
      <c r="D207" s="131" t="s">
        <v>165</v>
      </c>
      <c r="E207" s="132" t="s">
        <v>3921</v>
      </c>
      <c r="F207" s="133" t="s">
        <v>3922</v>
      </c>
      <c r="G207" s="134" t="s">
        <v>208</v>
      </c>
      <c r="H207" s="135">
        <v>62</v>
      </c>
      <c r="I207" s="136"/>
      <c r="J207" s="137">
        <f>ROUND(I207*H207,2)</f>
        <v>0</v>
      </c>
      <c r="K207" s="133" t="s">
        <v>1</v>
      </c>
      <c r="L207" s="31"/>
      <c r="M207" s="138" t="s">
        <v>1</v>
      </c>
      <c r="N207" s="139" t="s">
        <v>43</v>
      </c>
      <c r="P207" s="140">
        <f>O207*H207</f>
        <v>0</v>
      </c>
      <c r="Q207" s="140">
        <v>0</v>
      </c>
      <c r="R207" s="140">
        <f>Q207*H207</f>
        <v>0</v>
      </c>
      <c r="S207" s="140">
        <v>0</v>
      </c>
      <c r="T207" s="141">
        <f>S207*H207</f>
        <v>0</v>
      </c>
      <c r="AR207" s="142" t="s">
        <v>245</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245</v>
      </c>
      <c r="BM207" s="142" t="s">
        <v>1403</v>
      </c>
    </row>
    <row r="208" spans="2:65" s="1" customFormat="1" ht="19.5">
      <c r="B208" s="31"/>
      <c r="D208" s="144" t="s">
        <v>172</v>
      </c>
      <c r="F208" s="145" t="s">
        <v>3846</v>
      </c>
      <c r="I208" s="146"/>
      <c r="L208" s="31"/>
      <c r="M208" s="147"/>
      <c r="T208" s="55"/>
      <c r="AT208" s="16" t="s">
        <v>172</v>
      </c>
      <c r="AU208" s="16" t="s">
        <v>88</v>
      </c>
    </row>
    <row r="209" spans="2:65" s="1" customFormat="1" ht="16.5" customHeight="1">
      <c r="B209" s="31"/>
      <c r="C209" s="131" t="s">
        <v>387</v>
      </c>
      <c r="D209" s="131" t="s">
        <v>165</v>
      </c>
      <c r="E209" s="132" t="s">
        <v>125</v>
      </c>
      <c r="F209" s="133" t="s">
        <v>125</v>
      </c>
      <c r="G209" s="134" t="s">
        <v>3916</v>
      </c>
      <c r="H209" s="135">
        <v>1</v>
      </c>
      <c r="I209" s="136"/>
      <c r="J209" s="137">
        <f>ROUND(I209*H209,2)</f>
        <v>0</v>
      </c>
      <c r="K209" s="133" t="s">
        <v>1</v>
      </c>
      <c r="L209" s="31"/>
      <c r="M209" s="138" t="s">
        <v>1</v>
      </c>
      <c r="N209" s="139" t="s">
        <v>43</v>
      </c>
      <c r="P209" s="140">
        <f>O209*H209</f>
        <v>0</v>
      </c>
      <c r="Q209" s="140">
        <v>0</v>
      </c>
      <c r="R209" s="140">
        <f>Q209*H209</f>
        <v>0</v>
      </c>
      <c r="S209" s="140">
        <v>0</v>
      </c>
      <c r="T209" s="141">
        <f>S209*H209</f>
        <v>0</v>
      </c>
      <c r="AR209" s="142" t="s">
        <v>170</v>
      </c>
      <c r="AT209" s="142" t="s">
        <v>165</v>
      </c>
      <c r="AU209" s="142" t="s">
        <v>88</v>
      </c>
      <c r="AY209" s="16" t="s">
        <v>162</v>
      </c>
      <c r="BE209" s="143">
        <f>IF(N209="základní",J209,0)</f>
        <v>0</v>
      </c>
      <c r="BF209" s="143">
        <f>IF(N209="snížená",J209,0)</f>
        <v>0</v>
      </c>
      <c r="BG209" s="143">
        <f>IF(N209="zákl. přenesená",J209,0)</f>
        <v>0</v>
      </c>
      <c r="BH209" s="143">
        <f>IF(N209="sníž. přenesená",J209,0)</f>
        <v>0</v>
      </c>
      <c r="BI209" s="143">
        <f>IF(N209="nulová",J209,0)</f>
        <v>0</v>
      </c>
      <c r="BJ209" s="16" t="s">
        <v>86</v>
      </c>
      <c r="BK209" s="143">
        <f>ROUND(I209*H209,2)</f>
        <v>0</v>
      </c>
      <c r="BL209" s="16" t="s">
        <v>170</v>
      </c>
      <c r="BM209" s="142" t="s">
        <v>1411</v>
      </c>
    </row>
    <row r="210" spans="2:65" s="1" customFormat="1" ht="19.5">
      <c r="B210" s="31"/>
      <c r="D210" s="144" t="s">
        <v>172</v>
      </c>
      <c r="F210" s="145" t="s">
        <v>3884</v>
      </c>
      <c r="I210" s="146"/>
      <c r="L210" s="31"/>
      <c r="M210" s="147"/>
      <c r="T210" s="55"/>
      <c r="AT210" s="16" t="s">
        <v>172</v>
      </c>
      <c r="AU210" s="16" t="s">
        <v>88</v>
      </c>
    </row>
    <row r="211" spans="2:65" s="1" customFormat="1" ht="16.5" customHeight="1">
      <c r="B211" s="31"/>
      <c r="C211" s="131" t="s">
        <v>392</v>
      </c>
      <c r="D211" s="131" t="s">
        <v>165</v>
      </c>
      <c r="E211" s="132" t="s">
        <v>3923</v>
      </c>
      <c r="F211" s="133" t="s">
        <v>3924</v>
      </c>
      <c r="G211" s="134" t="s">
        <v>3916</v>
      </c>
      <c r="H211" s="135">
        <v>1</v>
      </c>
      <c r="I211" s="136"/>
      <c r="J211" s="137">
        <f>ROUND(I211*H211,2)</f>
        <v>0</v>
      </c>
      <c r="K211" s="133" t="s">
        <v>1</v>
      </c>
      <c r="L211" s="31"/>
      <c r="M211" s="138" t="s">
        <v>1</v>
      </c>
      <c r="N211" s="139" t="s">
        <v>43</v>
      </c>
      <c r="P211" s="140">
        <f>O211*H211</f>
        <v>0</v>
      </c>
      <c r="Q211" s="140">
        <v>0</v>
      </c>
      <c r="R211" s="140">
        <f>Q211*H211</f>
        <v>0</v>
      </c>
      <c r="S211" s="140">
        <v>0</v>
      </c>
      <c r="T211" s="141">
        <f>S211*H211</f>
        <v>0</v>
      </c>
      <c r="AR211" s="142" t="s">
        <v>170</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170</v>
      </c>
      <c r="BM211" s="142" t="s">
        <v>1419</v>
      </c>
    </row>
    <row r="212" spans="2:65" s="1" customFormat="1" ht="19.5">
      <c r="B212" s="31"/>
      <c r="D212" s="144" t="s">
        <v>172</v>
      </c>
      <c r="F212" s="145" t="s">
        <v>3884</v>
      </c>
      <c r="I212" s="146"/>
      <c r="L212" s="31"/>
      <c r="M212" s="147"/>
      <c r="T212" s="55"/>
      <c r="AT212" s="16" t="s">
        <v>172</v>
      </c>
      <c r="AU212" s="16" t="s">
        <v>88</v>
      </c>
    </row>
    <row r="213" spans="2:65" s="1" customFormat="1" ht="24.2" customHeight="1">
      <c r="B213" s="31"/>
      <c r="C213" s="131" t="s">
        <v>396</v>
      </c>
      <c r="D213" s="131" t="s">
        <v>165</v>
      </c>
      <c r="E213" s="132" t="s">
        <v>3925</v>
      </c>
      <c r="F213" s="133" t="s">
        <v>3926</v>
      </c>
      <c r="G213" s="134" t="s">
        <v>3904</v>
      </c>
      <c r="H213" s="135">
        <v>1</v>
      </c>
      <c r="I213" s="136"/>
      <c r="J213" s="137">
        <f>ROUND(I213*H213,2)</f>
        <v>0</v>
      </c>
      <c r="K213" s="133" t="s">
        <v>1</v>
      </c>
      <c r="L213" s="31"/>
      <c r="M213" s="138" t="s">
        <v>1</v>
      </c>
      <c r="N213" s="139" t="s">
        <v>43</v>
      </c>
      <c r="P213" s="140">
        <f>O213*H213</f>
        <v>0</v>
      </c>
      <c r="Q213" s="140">
        <v>0</v>
      </c>
      <c r="R213" s="140">
        <f>Q213*H213</f>
        <v>0</v>
      </c>
      <c r="S213" s="140">
        <v>0</v>
      </c>
      <c r="T213" s="141">
        <f>S213*H213</f>
        <v>0</v>
      </c>
      <c r="AR213" s="142" t="s">
        <v>489</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489</v>
      </c>
      <c r="BM213" s="142" t="s">
        <v>1428</v>
      </c>
    </row>
    <row r="214" spans="2:65" s="1" customFormat="1" ht="19.5">
      <c r="B214" s="31"/>
      <c r="D214" s="144" t="s">
        <v>172</v>
      </c>
      <c r="F214" s="145" t="s">
        <v>3846</v>
      </c>
      <c r="I214" s="146"/>
      <c r="L214" s="31"/>
      <c r="M214" s="188"/>
      <c r="N214" s="170"/>
      <c r="O214" s="170"/>
      <c r="P214" s="170"/>
      <c r="Q214" s="170"/>
      <c r="R214" s="170"/>
      <c r="S214" s="170"/>
      <c r="T214" s="189"/>
      <c r="AT214" s="16" t="s">
        <v>172</v>
      </c>
      <c r="AU214" s="16" t="s">
        <v>88</v>
      </c>
    </row>
    <row r="215" spans="2:65" s="1" customFormat="1" ht="6.95" customHeight="1">
      <c r="B215" s="43"/>
      <c r="C215" s="44"/>
      <c r="D215" s="44"/>
      <c r="E215" s="44"/>
      <c r="F215" s="44"/>
      <c r="G215" s="44"/>
      <c r="H215" s="44"/>
      <c r="I215" s="44"/>
      <c r="J215" s="44"/>
      <c r="K215" s="44"/>
      <c r="L215" s="31"/>
    </row>
  </sheetData>
  <sheetProtection algorithmName="SHA-512" hashValue="X+Nh91qmFs4CM5rJ1Bjjq+qPb/vMqZLzVP3BtUiXl1Mk56cWMbabHOYsAjMqU8lmYCTgtaaq3DwjSuT/qyrRmg==" saltValue="KEde/pQBSNo5Hno1WmIsQiQxApCD4N5LFadsul40PcFXTDMjTb9QefNjFYMyeJBffGIaaSgYFjusfOZYl1M6GA==" spinCount="100000" sheet="1" objects="1" scenarios="1" formatColumns="0" formatRows="0" autoFilter="0"/>
  <autoFilter ref="C118:K214" xr:uid="{00000000-0009-0000-0000-000009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20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115</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3927</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ROUND((SUM(BE118:BE204)),  2)</f>
        <v>0</v>
      </c>
      <c r="I33" s="91">
        <v>0.21</v>
      </c>
      <c r="J33" s="90">
        <f>ROUND(((SUM(BE118:BE204))*I33),  2)</f>
        <v>0</v>
      </c>
      <c r="L33" s="31"/>
    </row>
    <row r="34" spans="2:12" s="1" customFormat="1" ht="14.45" customHeight="1">
      <c r="B34" s="31"/>
      <c r="E34" s="26" t="s">
        <v>44</v>
      </c>
      <c r="F34" s="90">
        <f>ROUND((SUM(BF118:BF204)),  2)</f>
        <v>0</v>
      </c>
      <c r="I34" s="91">
        <v>0.15</v>
      </c>
      <c r="J34" s="90">
        <f>ROUND(((SUM(BF118:BF204))*I34),  2)</f>
        <v>0</v>
      </c>
      <c r="L34" s="31"/>
    </row>
    <row r="35" spans="2:12" s="1" customFormat="1" ht="14.45" hidden="1" customHeight="1">
      <c r="B35" s="31"/>
      <c r="E35" s="26" t="s">
        <v>45</v>
      </c>
      <c r="F35" s="90">
        <f>ROUND((SUM(BG118:BG204)),  2)</f>
        <v>0</v>
      </c>
      <c r="I35" s="91">
        <v>0.21</v>
      </c>
      <c r="J35" s="90">
        <f>0</f>
        <v>0</v>
      </c>
      <c r="L35" s="31"/>
    </row>
    <row r="36" spans="2:12" s="1" customFormat="1" ht="14.45" hidden="1" customHeight="1">
      <c r="B36" s="31"/>
      <c r="E36" s="26" t="s">
        <v>46</v>
      </c>
      <c r="F36" s="90">
        <f>ROUND((SUM(BH118:BH204)),  2)</f>
        <v>0</v>
      </c>
      <c r="I36" s="91">
        <v>0.15</v>
      </c>
      <c r="J36" s="90">
        <f>0</f>
        <v>0</v>
      </c>
      <c r="L36" s="31"/>
    </row>
    <row r="37" spans="2:12" s="1" customFormat="1" ht="14.45" hidden="1" customHeight="1">
      <c r="B37" s="31"/>
      <c r="E37" s="26" t="s">
        <v>47</v>
      </c>
      <c r="F37" s="90">
        <f>ROUND((SUM(BI118:BI204)),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04 - 10 - PŘELOŽKA PLYNU STL</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J118</f>
        <v>0</v>
      </c>
      <c r="L96" s="31"/>
      <c r="AU96" s="16" t="s">
        <v>135</v>
      </c>
    </row>
    <row r="97" spans="2:12" s="8" customFormat="1" ht="24.95" hidden="1" customHeight="1">
      <c r="B97" s="103"/>
      <c r="D97" s="104" t="s">
        <v>136</v>
      </c>
      <c r="E97" s="105"/>
      <c r="F97" s="105"/>
      <c r="G97" s="105"/>
      <c r="H97" s="105"/>
      <c r="I97" s="105"/>
      <c r="J97" s="106">
        <f>J119</f>
        <v>0</v>
      </c>
      <c r="L97" s="103"/>
    </row>
    <row r="98" spans="2:12" s="9" customFormat="1" ht="19.899999999999999" hidden="1" customHeight="1">
      <c r="B98" s="107"/>
      <c r="D98" s="108" t="s">
        <v>528</v>
      </c>
      <c r="E98" s="109"/>
      <c r="F98" s="109"/>
      <c r="G98" s="109"/>
      <c r="H98" s="109"/>
      <c r="I98" s="109"/>
      <c r="J98" s="110">
        <f>J120</f>
        <v>0</v>
      </c>
      <c r="L98" s="107"/>
    </row>
    <row r="99" spans="2:12" s="1" customFormat="1" ht="21.75" hidden="1" customHeight="1">
      <c r="B99" s="31"/>
      <c r="L99" s="31"/>
    </row>
    <row r="100" spans="2:12" s="1" customFormat="1" ht="6.95" hidden="1" customHeight="1">
      <c r="B100" s="43"/>
      <c r="C100" s="44"/>
      <c r="D100" s="44"/>
      <c r="E100" s="44"/>
      <c r="F100" s="44"/>
      <c r="G100" s="44"/>
      <c r="H100" s="44"/>
      <c r="I100" s="44"/>
      <c r="J100" s="44"/>
      <c r="K100" s="44"/>
      <c r="L100" s="31"/>
    </row>
    <row r="101" spans="2:12" ht="11.25" hidden="1"/>
    <row r="102" spans="2:12" ht="11.25" hidden="1"/>
    <row r="103" spans="2:12" ht="11.25" hidden="1"/>
    <row r="104" spans="2:12" s="1" customFormat="1" ht="6.95" customHeight="1">
      <c r="B104" s="45"/>
      <c r="C104" s="46"/>
      <c r="D104" s="46"/>
      <c r="E104" s="46"/>
      <c r="F104" s="46"/>
      <c r="G104" s="46"/>
      <c r="H104" s="46"/>
      <c r="I104" s="46"/>
      <c r="J104" s="46"/>
      <c r="K104" s="46"/>
      <c r="L104" s="31"/>
    </row>
    <row r="105" spans="2:12" s="1" customFormat="1" ht="24.95" customHeight="1">
      <c r="B105" s="31"/>
      <c r="C105" s="20" t="s">
        <v>147</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28" t="str">
        <f>E7</f>
        <v>STAVEBNÍ ÚPRAVY HASIČSKÉ ZBROJNICE HEŘMANICE - SLEZSKÁ OSTRAVA</v>
      </c>
      <c r="F108" s="229"/>
      <c r="G108" s="229"/>
      <c r="H108" s="229"/>
      <c r="L108" s="31"/>
    </row>
    <row r="109" spans="2:12" s="1" customFormat="1" ht="12" customHeight="1">
      <c r="B109" s="31"/>
      <c r="C109" s="26" t="s">
        <v>129</v>
      </c>
      <c r="L109" s="31"/>
    </row>
    <row r="110" spans="2:12" s="1" customFormat="1" ht="16.5" customHeight="1">
      <c r="B110" s="31"/>
      <c r="E110" s="194" t="str">
        <f>E9</f>
        <v>SO 04 - 10 - PŘELOŽKA PLYNU STL</v>
      </c>
      <c r="F110" s="230"/>
      <c r="G110" s="230"/>
      <c r="H110" s="230"/>
      <c r="L110" s="31"/>
    </row>
    <row r="111" spans="2:12" s="1" customFormat="1" ht="6.95" customHeight="1">
      <c r="B111" s="31"/>
      <c r="L111" s="31"/>
    </row>
    <row r="112" spans="2:12" s="1" customFormat="1" ht="12" customHeight="1">
      <c r="B112" s="31"/>
      <c r="C112" s="26" t="s">
        <v>20</v>
      </c>
      <c r="F112" s="24" t="str">
        <f>F12</f>
        <v>SLEZSKÁ OSTRAVA</v>
      </c>
      <c r="I112" s="26" t="s">
        <v>22</v>
      </c>
      <c r="J112" s="51" t="str">
        <f>IF(J12="","",J12)</f>
        <v>10. 8. 2023</v>
      </c>
      <c r="L112" s="31"/>
    </row>
    <row r="113" spans="2:65" s="1" customFormat="1" ht="6.95" customHeight="1">
      <c r="B113" s="31"/>
      <c r="L113" s="31"/>
    </row>
    <row r="114" spans="2:65" s="1" customFormat="1" ht="15.2" customHeight="1">
      <c r="B114" s="31"/>
      <c r="C114" s="26" t="s">
        <v>24</v>
      </c>
      <c r="F114" s="24" t="str">
        <f>E15</f>
        <v>SMO - SLEZSKÁ OSTRAVA</v>
      </c>
      <c r="I114" s="26" t="s">
        <v>30</v>
      </c>
      <c r="J114" s="29" t="str">
        <f>E21</f>
        <v>SPAN s.r.o.</v>
      </c>
      <c r="L114" s="31"/>
    </row>
    <row r="115" spans="2:65" s="1" customFormat="1" ht="15.2" customHeight="1">
      <c r="B115" s="31"/>
      <c r="C115" s="26" t="s">
        <v>28</v>
      </c>
      <c r="F115" s="24" t="str">
        <f>IF(E18="","",E18)</f>
        <v>Vyplň údaj</v>
      </c>
      <c r="I115" s="26" t="s">
        <v>35</v>
      </c>
      <c r="J115" s="29" t="str">
        <f>E24</f>
        <v>SPAN S.R.O.</v>
      </c>
      <c r="L115" s="31"/>
    </row>
    <row r="116" spans="2:65" s="1" customFormat="1" ht="10.35" customHeight="1">
      <c r="B116" s="31"/>
      <c r="L116" s="31"/>
    </row>
    <row r="117" spans="2:65" s="10" customFormat="1" ht="29.25" customHeight="1">
      <c r="B117" s="111"/>
      <c r="C117" s="112" t="s">
        <v>148</v>
      </c>
      <c r="D117" s="113" t="s">
        <v>63</v>
      </c>
      <c r="E117" s="113" t="s">
        <v>59</v>
      </c>
      <c r="F117" s="113" t="s">
        <v>60</v>
      </c>
      <c r="G117" s="113" t="s">
        <v>149</v>
      </c>
      <c r="H117" s="113" t="s">
        <v>150</v>
      </c>
      <c r="I117" s="113" t="s">
        <v>151</v>
      </c>
      <c r="J117" s="113" t="s">
        <v>133</v>
      </c>
      <c r="K117" s="114" t="s">
        <v>152</v>
      </c>
      <c r="L117" s="111"/>
      <c r="M117" s="58" t="s">
        <v>1</v>
      </c>
      <c r="N117" s="59" t="s">
        <v>42</v>
      </c>
      <c r="O117" s="59" t="s">
        <v>153</v>
      </c>
      <c r="P117" s="59" t="s">
        <v>154</v>
      </c>
      <c r="Q117" s="59" t="s">
        <v>155</v>
      </c>
      <c r="R117" s="59" t="s">
        <v>156</v>
      </c>
      <c r="S117" s="59" t="s">
        <v>157</v>
      </c>
      <c r="T117" s="60" t="s">
        <v>158</v>
      </c>
    </row>
    <row r="118" spans="2:65" s="1" customFormat="1" ht="22.9" customHeight="1">
      <c r="B118" s="31"/>
      <c r="C118" s="63" t="s">
        <v>159</v>
      </c>
      <c r="J118" s="115">
        <f>BK118</f>
        <v>0</v>
      </c>
      <c r="L118" s="31"/>
      <c r="M118" s="61"/>
      <c r="N118" s="52"/>
      <c r="O118" s="52"/>
      <c r="P118" s="116">
        <f>P119</f>
        <v>0</v>
      </c>
      <c r="Q118" s="52"/>
      <c r="R118" s="116">
        <f>R119</f>
        <v>0</v>
      </c>
      <c r="S118" s="52"/>
      <c r="T118" s="117">
        <f>T119</f>
        <v>0</v>
      </c>
      <c r="AT118" s="16" t="s">
        <v>77</v>
      </c>
      <c r="AU118" s="16" t="s">
        <v>135</v>
      </c>
      <c r="BK118" s="118">
        <f>BK119</f>
        <v>0</v>
      </c>
    </row>
    <row r="119" spans="2:65" s="11" customFormat="1" ht="25.9" customHeight="1">
      <c r="B119" s="119"/>
      <c r="D119" s="120" t="s">
        <v>77</v>
      </c>
      <c r="E119" s="121" t="s">
        <v>160</v>
      </c>
      <c r="F119" s="121" t="s">
        <v>161</v>
      </c>
      <c r="I119" s="122"/>
      <c r="J119" s="123">
        <f>BK119</f>
        <v>0</v>
      </c>
      <c r="L119" s="119"/>
      <c r="M119" s="124"/>
      <c r="P119" s="125">
        <f>P120</f>
        <v>0</v>
      </c>
      <c r="R119" s="125">
        <f>R120</f>
        <v>0</v>
      </c>
      <c r="T119" s="126">
        <f>T120</f>
        <v>0</v>
      </c>
      <c r="AR119" s="120" t="s">
        <v>86</v>
      </c>
      <c r="AT119" s="127" t="s">
        <v>77</v>
      </c>
      <c r="AU119" s="127" t="s">
        <v>78</v>
      </c>
      <c r="AY119" s="120" t="s">
        <v>162</v>
      </c>
      <c r="BK119" s="128">
        <f>BK120</f>
        <v>0</v>
      </c>
    </row>
    <row r="120" spans="2:65" s="11" customFormat="1" ht="22.9" customHeight="1">
      <c r="B120" s="119"/>
      <c r="D120" s="120" t="s">
        <v>77</v>
      </c>
      <c r="E120" s="129" t="s">
        <v>86</v>
      </c>
      <c r="F120" s="129" t="s">
        <v>547</v>
      </c>
      <c r="I120" s="122"/>
      <c r="J120" s="130">
        <f>BK120</f>
        <v>0</v>
      </c>
      <c r="L120" s="119"/>
      <c r="M120" s="124"/>
      <c r="P120" s="125">
        <f>SUM(P121:P204)</f>
        <v>0</v>
      </c>
      <c r="R120" s="125">
        <f>SUM(R121:R204)</f>
        <v>0</v>
      </c>
      <c r="T120" s="126">
        <f>SUM(T121:T204)</f>
        <v>0</v>
      </c>
      <c r="AR120" s="120" t="s">
        <v>86</v>
      </c>
      <c r="AT120" s="127" t="s">
        <v>77</v>
      </c>
      <c r="AU120" s="127" t="s">
        <v>86</v>
      </c>
      <c r="AY120" s="120" t="s">
        <v>162</v>
      </c>
      <c r="BK120" s="128">
        <f>SUM(BK121:BK204)</f>
        <v>0</v>
      </c>
    </row>
    <row r="121" spans="2:65" s="1" customFormat="1" ht="44.25" customHeight="1">
      <c r="B121" s="31"/>
      <c r="C121" s="131" t="s">
        <v>86</v>
      </c>
      <c r="D121" s="131" t="s">
        <v>165</v>
      </c>
      <c r="E121" s="132" t="s">
        <v>3841</v>
      </c>
      <c r="F121" s="133" t="s">
        <v>3928</v>
      </c>
      <c r="G121" s="134" t="s">
        <v>561</v>
      </c>
      <c r="H121" s="135">
        <v>36</v>
      </c>
      <c r="I121" s="136"/>
      <c r="J121" s="137">
        <f>ROUND(I121*H121,2)</f>
        <v>0</v>
      </c>
      <c r="K121" s="133" t="s">
        <v>1</v>
      </c>
      <c r="L121" s="31"/>
      <c r="M121" s="138" t="s">
        <v>1</v>
      </c>
      <c r="N121" s="139" t="s">
        <v>43</v>
      </c>
      <c r="P121" s="140">
        <f>O121*H121</f>
        <v>0</v>
      </c>
      <c r="Q121" s="140">
        <v>0</v>
      </c>
      <c r="R121" s="140">
        <f>Q121*H121</f>
        <v>0</v>
      </c>
      <c r="S121" s="140">
        <v>0</v>
      </c>
      <c r="T121" s="141">
        <f>S121*H121</f>
        <v>0</v>
      </c>
      <c r="AR121" s="142" t="s">
        <v>170</v>
      </c>
      <c r="AT121" s="142" t="s">
        <v>165</v>
      </c>
      <c r="AU121" s="142" t="s">
        <v>88</v>
      </c>
      <c r="AY121" s="16" t="s">
        <v>162</v>
      </c>
      <c r="BE121" s="143">
        <f>IF(N121="základní",J121,0)</f>
        <v>0</v>
      </c>
      <c r="BF121" s="143">
        <f>IF(N121="snížená",J121,0)</f>
        <v>0</v>
      </c>
      <c r="BG121" s="143">
        <f>IF(N121="zákl. přenesená",J121,0)</f>
        <v>0</v>
      </c>
      <c r="BH121" s="143">
        <f>IF(N121="sníž. přenesená",J121,0)</f>
        <v>0</v>
      </c>
      <c r="BI121" s="143">
        <f>IF(N121="nulová",J121,0)</f>
        <v>0</v>
      </c>
      <c r="BJ121" s="16" t="s">
        <v>86</v>
      </c>
      <c r="BK121" s="143">
        <f>ROUND(I121*H121,2)</f>
        <v>0</v>
      </c>
      <c r="BL121" s="16" t="s">
        <v>170</v>
      </c>
      <c r="BM121" s="142" t="s">
        <v>88</v>
      </c>
    </row>
    <row r="122" spans="2:65" s="1" customFormat="1" ht="29.25">
      <c r="B122" s="31"/>
      <c r="D122" s="144" t="s">
        <v>172</v>
      </c>
      <c r="F122" s="145" t="s">
        <v>3843</v>
      </c>
      <c r="I122" s="146"/>
      <c r="L122" s="31"/>
      <c r="M122" s="147"/>
      <c r="T122" s="55"/>
      <c r="AT122" s="16" t="s">
        <v>172</v>
      </c>
      <c r="AU122" s="16" t="s">
        <v>88</v>
      </c>
    </row>
    <row r="123" spans="2:65" s="1" customFormat="1" ht="33" customHeight="1">
      <c r="B123" s="31"/>
      <c r="C123" s="131" t="s">
        <v>88</v>
      </c>
      <c r="D123" s="131" t="s">
        <v>165</v>
      </c>
      <c r="E123" s="132" t="s">
        <v>3844</v>
      </c>
      <c r="F123" s="133" t="s">
        <v>3929</v>
      </c>
      <c r="G123" s="134" t="s">
        <v>168</v>
      </c>
      <c r="H123" s="135">
        <v>5.4</v>
      </c>
      <c r="I123" s="136"/>
      <c r="J123" s="137">
        <f>ROUND(I123*H123,2)</f>
        <v>0</v>
      </c>
      <c r="K123" s="133" t="s">
        <v>1</v>
      </c>
      <c r="L123" s="31"/>
      <c r="M123" s="138" t="s">
        <v>1</v>
      </c>
      <c r="N123" s="139" t="s">
        <v>43</v>
      </c>
      <c r="P123" s="140">
        <f>O123*H123</f>
        <v>0</v>
      </c>
      <c r="Q123" s="140">
        <v>0</v>
      </c>
      <c r="R123" s="140">
        <f>Q123*H123</f>
        <v>0</v>
      </c>
      <c r="S123" s="140">
        <v>0</v>
      </c>
      <c r="T123" s="141">
        <f>S123*H123</f>
        <v>0</v>
      </c>
      <c r="AR123" s="142" t="s">
        <v>170</v>
      </c>
      <c r="AT123" s="142" t="s">
        <v>165</v>
      </c>
      <c r="AU123" s="142" t="s">
        <v>88</v>
      </c>
      <c r="AY123" s="16" t="s">
        <v>162</v>
      </c>
      <c r="BE123" s="143">
        <f>IF(N123="základní",J123,0)</f>
        <v>0</v>
      </c>
      <c r="BF123" s="143">
        <f>IF(N123="snížená",J123,0)</f>
        <v>0</v>
      </c>
      <c r="BG123" s="143">
        <f>IF(N123="zákl. přenesená",J123,0)</f>
        <v>0</v>
      </c>
      <c r="BH123" s="143">
        <f>IF(N123="sníž. přenesená",J123,0)</f>
        <v>0</v>
      </c>
      <c r="BI123" s="143">
        <f>IF(N123="nulová",J123,0)</f>
        <v>0</v>
      </c>
      <c r="BJ123" s="16" t="s">
        <v>86</v>
      </c>
      <c r="BK123" s="143">
        <f>ROUND(I123*H123,2)</f>
        <v>0</v>
      </c>
      <c r="BL123" s="16" t="s">
        <v>170</v>
      </c>
      <c r="BM123" s="142" t="s">
        <v>205</v>
      </c>
    </row>
    <row r="124" spans="2:65" s="1" customFormat="1" ht="19.5">
      <c r="B124" s="31"/>
      <c r="D124" s="144" t="s">
        <v>172</v>
      </c>
      <c r="F124" s="145" t="s">
        <v>3846</v>
      </c>
      <c r="I124" s="146"/>
      <c r="L124" s="31"/>
      <c r="M124" s="147"/>
      <c r="T124" s="55"/>
      <c r="AT124" s="16" t="s">
        <v>172</v>
      </c>
      <c r="AU124" s="16" t="s">
        <v>88</v>
      </c>
    </row>
    <row r="125" spans="2:65" s="1" customFormat="1" ht="44.25" customHeight="1">
      <c r="B125" s="31"/>
      <c r="C125" s="131" t="s">
        <v>182</v>
      </c>
      <c r="D125" s="131" t="s">
        <v>165</v>
      </c>
      <c r="E125" s="132" t="s">
        <v>3849</v>
      </c>
      <c r="F125" s="133" t="s">
        <v>3930</v>
      </c>
      <c r="G125" s="134" t="s">
        <v>168</v>
      </c>
      <c r="H125" s="135">
        <v>25.92</v>
      </c>
      <c r="I125" s="136"/>
      <c r="J125" s="137">
        <f>ROUND(I125*H125,2)</f>
        <v>0</v>
      </c>
      <c r="K125" s="133" t="s">
        <v>1</v>
      </c>
      <c r="L125" s="31"/>
      <c r="M125" s="138" t="s">
        <v>1</v>
      </c>
      <c r="N125" s="139" t="s">
        <v>43</v>
      </c>
      <c r="P125" s="140">
        <f>O125*H125</f>
        <v>0</v>
      </c>
      <c r="Q125" s="140">
        <v>0</v>
      </c>
      <c r="R125" s="140">
        <f>Q125*H125</f>
        <v>0</v>
      </c>
      <c r="S125" s="140">
        <v>0</v>
      </c>
      <c r="T125" s="141">
        <f>S125*H125</f>
        <v>0</v>
      </c>
      <c r="AR125" s="142" t="s">
        <v>170</v>
      </c>
      <c r="AT125" s="142" t="s">
        <v>165</v>
      </c>
      <c r="AU125" s="142" t="s">
        <v>88</v>
      </c>
      <c r="AY125" s="16" t="s">
        <v>162</v>
      </c>
      <c r="BE125" s="143">
        <f>IF(N125="základní",J125,0)</f>
        <v>0</v>
      </c>
      <c r="BF125" s="143">
        <f>IF(N125="snížená",J125,0)</f>
        <v>0</v>
      </c>
      <c r="BG125" s="143">
        <f>IF(N125="zákl. přenesená",J125,0)</f>
        <v>0</v>
      </c>
      <c r="BH125" s="143">
        <f>IF(N125="sníž. přenesená",J125,0)</f>
        <v>0</v>
      </c>
      <c r="BI125" s="143">
        <f>IF(N125="nulová",J125,0)</f>
        <v>0</v>
      </c>
      <c r="BJ125" s="16" t="s">
        <v>86</v>
      </c>
      <c r="BK125" s="143">
        <f>ROUND(I125*H125,2)</f>
        <v>0</v>
      </c>
      <c r="BL125" s="16" t="s">
        <v>170</v>
      </c>
      <c r="BM125" s="142" t="s">
        <v>235</v>
      </c>
    </row>
    <row r="126" spans="2:65" s="1" customFormat="1" ht="39">
      <c r="B126" s="31"/>
      <c r="D126" s="144" t="s">
        <v>172</v>
      </c>
      <c r="F126" s="145" t="s">
        <v>3851</v>
      </c>
      <c r="I126" s="146"/>
      <c r="L126" s="31"/>
      <c r="M126" s="147"/>
      <c r="T126" s="55"/>
      <c r="AT126" s="16" t="s">
        <v>172</v>
      </c>
      <c r="AU126" s="16" t="s">
        <v>88</v>
      </c>
    </row>
    <row r="127" spans="2:65" s="1" customFormat="1" ht="33" customHeight="1">
      <c r="B127" s="31"/>
      <c r="C127" s="131" t="s">
        <v>170</v>
      </c>
      <c r="D127" s="131" t="s">
        <v>165</v>
      </c>
      <c r="E127" s="132" t="s">
        <v>608</v>
      </c>
      <c r="F127" s="133" t="s">
        <v>3931</v>
      </c>
      <c r="G127" s="134" t="s">
        <v>176</v>
      </c>
      <c r="H127" s="135">
        <v>64.8</v>
      </c>
      <c r="I127" s="136"/>
      <c r="J127" s="137">
        <f>ROUND(I127*H127,2)</f>
        <v>0</v>
      </c>
      <c r="K127" s="133" t="s">
        <v>1</v>
      </c>
      <c r="L127" s="31"/>
      <c r="M127" s="138" t="s">
        <v>1</v>
      </c>
      <c r="N127" s="139" t="s">
        <v>43</v>
      </c>
      <c r="P127" s="140">
        <f>O127*H127</f>
        <v>0</v>
      </c>
      <c r="Q127" s="140">
        <v>0</v>
      </c>
      <c r="R127" s="140">
        <f>Q127*H127</f>
        <v>0</v>
      </c>
      <c r="S127" s="140">
        <v>0</v>
      </c>
      <c r="T127" s="141">
        <f>S127*H127</f>
        <v>0</v>
      </c>
      <c r="AR127" s="142" t="s">
        <v>170</v>
      </c>
      <c r="AT127" s="142" t="s">
        <v>165</v>
      </c>
      <c r="AU127" s="142" t="s">
        <v>88</v>
      </c>
      <c r="AY127" s="16" t="s">
        <v>162</v>
      </c>
      <c r="BE127" s="143">
        <f>IF(N127="základní",J127,0)</f>
        <v>0</v>
      </c>
      <c r="BF127" s="143">
        <f>IF(N127="snížená",J127,0)</f>
        <v>0</v>
      </c>
      <c r="BG127" s="143">
        <f>IF(N127="zákl. přenesená",J127,0)</f>
        <v>0</v>
      </c>
      <c r="BH127" s="143">
        <f>IF(N127="sníž. přenesená",J127,0)</f>
        <v>0</v>
      </c>
      <c r="BI127" s="143">
        <f>IF(N127="nulová",J127,0)</f>
        <v>0</v>
      </c>
      <c r="BJ127" s="16" t="s">
        <v>86</v>
      </c>
      <c r="BK127" s="143">
        <f>ROUND(I127*H127,2)</f>
        <v>0</v>
      </c>
      <c r="BL127" s="16" t="s">
        <v>170</v>
      </c>
      <c r="BM127" s="142" t="s">
        <v>265</v>
      </c>
    </row>
    <row r="128" spans="2:65" s="1" customFormat="1" ht="19.5">
      <c r="B128" s="31"/>
      <c r="D128" s="144" t="s">
        <v>172</v>
      </c>
      <c r="F128" s="145" t="s">
        <v>3846</v>
      </c>
      <c r="I128" s="146"/>
      <c r="L128" s="31"/>
      <c r="M128" s="147"/>
      <c r="T128" s="55"/>
      <c r="AT128" s="16" t="s">
        <v>172</v>
      </c>
      <c r="AU128" s="16" t="s">
        <v>88</v>
      </c>
    </row>
    <row r="129" spans="2:65" s="1" customFormat="1" ht="24.2" customHeight="1">
      <c r="B129" s="31"/>
      <c r="C129" s="131" t="s">
        <v>191</v>
      </c>
      <c r="D129" s="131" t="s">
        <v>165</v>
      </c>
      <c r="E129" s="132" t="s">
        <v>612</v>
      </c>
      <c r="F129" s="133" t="s">
        <v>613</v>
      </c>
      <c r="G129" s="134" t="s">
        <v>176</v>
      </c>
      <c r="H129" s="135">
        <v>64.8</v>
      </c>
      <c r="I129" s="136"/>
      <c r="J129" s="137">
        <f>ROUND(I129*H129,2)</f>
        <v>0</v>
      </c>
      <c r="K129" s="133" t="s">
        <v>1</v>
      </c>
      <c r="L129" s="31"/>
      <c r="M129" s="138" t="s">
        <v>1</v>
      </c>
      <c r="N129" s="139" t="s">
        <v>43</v>
      </c>
      <c r="P129" s="140">
        <f>O129*H129</f>
        <v>0</v>
      </c>
      <c r="Q129" s="140">
        <v>0</v>
      </c>
      <c r="R129" s="140">
        <f>Q129*H129</f>
        <v>0</v>
      </c>
      <c r="S129" s="140">
        <v>0</v>
      </c>
      <c r="T129" s="141">
        <f>S129*H129</f>
        <v>0</v>
      </c>
      <c r="AR129" s="142" t="s">
        <v>170</v>
      </c>
      <c r="AT129" s="142" t="s">
        <v>165</v>
      </c>
      <c r="AU129" s="142" t="s">
        <v>88</v>
      </c>
      <c r="AY129" s="16" t="s">
        <v>162</v>
      </c>
      <c r="BE129" s="143">
        <f>IF(N129="základní",J129,0)</f>
        <v>0</v>
      </c>
      <c r="BF129" s="143">
        <f>IF(N129="snížená",J129,0)</f>
        <v>0</v>
      </c>
      <c r="BG129" s="143">
        <f>IF(N129="zákl. přenesená",J129,0)</f>
        <v>0</v>
      </c>
      <c r="BH129" s="143">
        <f>IF(N129="sníž. přenesená",J129,0)</f>
        <v>0</v>
      </c>
      <c r="BI129" s="143">
        <f>IF(N129="nulová",J129,0)</f>
        <v>0</v>
      </c>
      <c r="BJ129" s="16" t="s">
        <v>86</v>
      </c>
      <c r="BK129" s="143">
        <f>ROUND(I129*H129,2)</f>
        <v>0</v>
      </c>
      <c r="BL129" s="16" t="s">
        <v>170</v>
      </c>
      <c r="BM129" s="142" t="s">
        <v>291</v>
      </c>
    </row>
    <row r="130" spans="2:65" s="1" customFormat="1" ht="19.5">
      <c r="B130" s="31"/>
      <c r="D130" s="144" t="s">
        <v>172</v>
      </c>
      <c r="F130" s="145" t="s">
        <v>3846</v>
      </c>
      <c r="I130" s="146"/>
      <c r="L130" s="31"/>
      <c r="M130" s="147"/>
      <c r="T130" s="55"/>
      <c r="AT130" s="16" t="s">
        <v>172</v>
      </c>
      <c r="AU130" s="16" t="s">
        <v>88</v>
      </c>
    </row>
    <row r="131" spans="2:65" s="1" customFormat="1" ht="24.2" customHeight="1">
      <c r="B131" s="31"/>
      <c r="C131" s="131" t="s">
        <v>196</v>
      </c>
      <c r="D131" s="131" t="s">
        <v>165</v>
      </c>
      <c r="E131" s="132" t="s">
        <v>615</v>
      </c>
      <c r="F131" s="133" t="s">
        <v>3853</v>
      </c>
      <c r="G131" s="134" t="s">
        <v>168</v>
      </c>
      <c r="H131" s="135">
        <v>25.92</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88</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299</v>
      </c>
    </row>
    <row r="132" spans="2:65" s="1" customFormat="1" ht="19.5">
      <c r="B132" s="31"/>
      <c r="D132" s="144" t="s">
        <v>172</v>
      </c>
      <c r="F132" s="145" t="s">
        <v>3846</v>
      </c>
      <c r="I132" s="146"/>
      <c r="L132" s="31"/>
      <c r="M132" s="147"/>
      <c r="T132" s="55"/>
      <c r="AT132" s="16" t="s">
        <v>172</v>
      </c>
      <c r="AU132" s="16" t="s">
        <v>88</v>
      </c>
    </row>
    <row r="133" spans="2:65" s="1" customFormat="1" ht="37.9" customHeight="1">
      <c r="B133" s="31"/>
      <c r="C133" s="131" t="s">
        <v>201</v>
      </c>
      <c r="D133" s="131" t="s">
        <v>165</v>
      </c>
      <c r="E133" s="132" t="s">
        <v>622</v>
      </c>
      <c r="F133" s="133" t="s">
        <v>3932</v>
      </c>
      <c r="G133" s="134" t="s">
        <v>168</v>
      </c>
      <c r="H133" s="135">
        <v>40.478000000000002</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88</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308</v>
      </c>
    </row>
    <row r="134" spans="2:65" s="1" customFormat="1" ht="19.5">
      <c r="B134" s="31"/>
      <c r="D134" s="144" t="s">
        <v>172</v>
      </c>
      <c r="F134" s="145" t="s">
        <v>3859</v>
      </c>
      <c r="I134" s="146"/>
      <c r="L134" s="31"/>
      <c r="M134" s="147"/>
      <c r="T134" s="55"/>
      <c r="AT134" s="16" t="s">
        <v>172</v>
      </c>
      <c r="AU134" s="16" t="s">
        <v>88</v>
      </c>
    </row>
    <row r="135" spans="2:65" s="1" customFormat="1" ht="44.25" customHeight="1">
      <c r="B135" s="31"/>
      <c r="C135" s="131" t="s">
        <v>205</v>
      </c>
      <c r="D135" s="131" t="s">
        <v>165</v>
      </c>
      <c r="E135" s="132" t="s">
        <v>625</v>
      </c>
      <c r="F135" s="133" t="s">
        <v>3933</v>
      </c>
      <c r="G135" s="134" t="s">
        <v>168</v>
      </c>
      <c r="H135" s="135">
        <v>11.081</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88</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330</v>
      </c>
    </row>
    <row r="136" spans="2:65" s="1" customFormat="1" ht="19.5">
      <c r="B136" s="31"/>
      <c r="D136" s="144" t="s">
        <v>172</v>
      </c>
      <c r="F136" s="145" t="s">
        <v>3846</v>
      </c>
      <c r="I136" s="146"/>
      <c r="L136" s="31"/>
      <c r="M136" s="147"/>
      <c r="T136" s="55"/>
      <c r="AT136" s="16" t="s">
        <v>172</v>
      </c>
      <c r="AU136" s="16" t="s">
        <v>88</v>
      </c>
    </row>
    <row r="137" spans="2:65" s="1" customFormat="1" ht="49.15" customHeight="1">
      <c r="B137" s="31"/>
      <c r="C137" s="131" t="s">
        <v>163</v>
      </c>
      <c r="D137" s="131" t="s">
        <v>165</v>
      </c>
      <c r="E137" s="132" t="s">
        <v>628</v>
      </c>
      <c r="F137" s="133" t="s">
        <v>3934</v>
      </c>
      <c r="G137" s="134" t="s">
        <v>168</v>
      </c>
      <c r="H137" s="135">
        <v>110.81</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88</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364</v>
      </c>
    </row>
    <row r="138" spans="2:65" s="1" customFormat="1" ht="19.5">
      <c r="B138" s="31"/>
      <c r="D138" s="144" t="s">
        <v>172</v>
      </c>
      <c r="F138" s="145" t="s">
        <v>3846</v>
      </c>
      <c r="I138" s="146"/>
      <c r="L138" s="31"/>
      <c r="M138" s="147"/>
      <c r="T138" s="55"/>
      <c r="AT138" s="16" t="s">
        <v>172</v>
      </c>
      <c r="AU138" s="16" t="s">
        <v>88</v>
      </c>
    </row>
    <row r="139" spans="2:65" s="1" customFormat="1" ht="16.5" customHeight="1">
      <c r="B139" s="31"/>
      <c r="C139" s="131" t="s">
        <v>214</v>
      </c>
      <c r="D139" s="131" t="s">
        <v>165</v>
      </c>
      <c r="E139" s="132" t="s">
        <v>3660</v>
      </c>
      <c r="F139" s="133" t="s">
        <v>3661</v>
      </c>
      <c r="G139" s="134" t="s">
        <v>168</v>
      </c>
      <c r="H139" s="135">
        <v>11.081</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88</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387</v>
      </c>
    </row>
    <row r="140" spans="2:65" s="1" customFormat="1" ht="19.5">
      <c r="B140" s="31"/>
      <c r="D140" s="144" t="s">
        <v>172</v>
      </c>
      <c r="F140" s="145" t="s">
        <v>3846</v>
      </c>
      <c r="I140" s="146"/>
      <c r="L140" s="31"/>
      <c r="M140" s="147"/>
      <c r="T140" s="55"/>
      <c r="AT140" s="16" t="s">
        <v>172</v>
      </c>
      <c r="AU140" s="16" t="s">
        <v>88</v>
      </c>
    </row>
    <row r="141" spans="2:65" s="1" customFormat="1" ht="37.9" customHeight="1">
      <c r="B141" s="31"/>
      <c r="C141" s="131" t="s">
        <v>221</v>
      </c>
      <c r="D141" s="131" t="s">
        <v>165</v>
      </c>
      <c r="E141" s="132" t="s">
        <v>3863</v>
      </c>
      <c r="F141" s="133" t="s">
        <v>3935</v>
      </c>
      <c r="G141" s="134" t="s">
        <v>353</v>
      </c>
      <c r="H141" s="135">
        <v>19.946000000000002</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396</v>
      </c>
    </row>
    <row r="142" spans="2:65" s="1" customFormat="1" ht="19.5">
      <c r="B142" s="31"/>
      <c r="D142" s="144" t="s">
        <v>172</v>
      </c>
      <c r="F142" s="145" t="s">
        <v>3846</v>
      </c>
      <c r="I142" s="146"/>
      <c r="L142" s="31"/>
      <c r="M142" s="147"/>
      <c r="T142" s="55"/>
      <c r="AT142" s="16" t="s">
        <v>172</v>
      </c>
      <c r="AU142" s="16" t="s">
        <v>88</v>
      </c>
    </row>
    <row r="143" spans="2:65" s="1" customFormat="1" ht="37.9" customHeight="1">
      <c r="B143" s="31"/>
      <c r="C143" s="131" t="s">
        <v>226</v>
      </c>
      <c r="D143" s="131" t="s">
        <v>165</v>
      </c>
      <c r="E143" s="132" t="s">
        <v>3865</v>
      </c>
      <c r="F143" s="133" t="s">
        <v>3936</v>
      </c>
      <c r="G143" s="134" t="s">
        <v>168</v>
      </c>
      <c r="H143" s="135">
        <v>20.239000000000001</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88</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419</v>
      </c>
    </row>
    <row r="144" spans="2:65" s="1" customFormat="1" ht="19.5">
      <c r="B144" s="31"/>
      <c r="D144" s="144" t="s">
        <v>172</v>
      </c>
      <c r="F144" s="145" t="s">
        <v>3846</v>
      </c>
      <c r="I144" s="146"/>
      <c r="L144" s="31"/>
      <c r="M144" s="147"/>
      <c r="T144" s="55"/>
      <c r="AT144" s="16" t="s">
        <v>172</v>
      </c>
      <c r="AU144" s="16" t="s">
        <v>88</v>
      </c>
    </row>
    <row r="145" spans="2:65" s="1" customFormat="1" ht="37.9" customHeight="1">
      <c r="B145" s="31"/>
      <c r="C145" s="131" t="s">
        <v>230</v>
      </c>
      <c r="D145" s="131" t="s">
        <v>165</v>
      </c>
      <c r="E145" s="132" t="s">
        <v>3869</v>
      </c>
      <c r="F145" s="133" t="s">
        <v>3937</v>
      </c>
      <c r="G145" s="134" t="s">
        <v>168</v>
      </c>
      <c r="H145" s="135">
        <v>7.8410000000000002</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479</v>
      </c>
    </row>
    <row r="146" spans="2:65" s="1" customFormat="1" ht="29.25">
      <c r="B146" s="31"/>
      <c r="D146" s="144" t="s">
        <v>172</v>
      </c>
      <c r="F146" s="145" t="s">
        <v>3871</v>
      </c>
      <c r="I146" s="146"/>
      <c r="L146" s="31"/>
      <c r="M146" s="147"/>
      <c r="T146" s="55"/>
      <c r="AT146" s="16" t="s">
        <v>172</v>
      </c>
      <c r="AU146" s="16" t="s">
        <v>88</v>
      </c>
    </row>
    <row r="147" spans="2:65" s="1" customFormat="1" ht="24.2" customHeight="1">
      <c r="B147" s="31"/>
      <c r="C147" s="131" t="s">
        <v>235</v>
      </c>
      <c r="D147" s="131" t="s">
        <v>165</v>
      </c>
      <c r="E147" s="132" t="s">
        <v>3872</v>
      </c>
      <c r="F147" s="133" t="s">
        <v>3938</v>
      </c>
      <c r="G147" s="134" t="s">
        <v>353</v>
      </c>
      <c r="H147" s="135">
        <v>15.682</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88</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509</v>
      </c>
    </row>
    <row r="148" spans="2:65" s="1" customFormat="1" ht="29.25">
      <c r="B148" s="31"/>
      <c r="D148" s="144" t="s">
        <v>172</v>
      </c>
      <c r="F148" s="145" t="s">
        <v>3874</v>
      </c>
      <c r="I148" s="146"/>
      <c r="L148" s="31"/>
      <c r="M148" s="147"/>
      <c r="T148" s="55"/>
      <c r="AT148" s="16" t="s">
        <v>172</v>
      </c>
      <c r="AU148" s="16" t="s">
        <v>88</v>
      </c>
    </row>
    <row r="149" spans="2:65" s="1" customFormat="1" ht="37.9" customHeight="1">
      <c r="B149" s="31"/>
      <c r="C149" s="131" t="s">
        <v>8</v>
      </c>
      <c r="D149" s="131" t="s">
        <v>165</v>
      </c>
      <c r="E149" s="132" t="s">
        <v>3875</v>
      </c>
      <c r="F149" s="133" t="s">
        <v>3939</v>
      </c>
      <c r="G149" s="134" t="s">
        <v>176</v>
      </c>
      <c r="H149" s="135">
        <v>21.6</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88</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830</v>
      </c>
    </row>
    <row r="150" spans="2:65" s="1" customFormat="1" ht="19.5">
      <c r="B150" s="31"/>
      <c r="D150" s="144" t="s">
        <v>172</v>
      </c>
      <c r="F150" s="145" t="s">
        <v>3846</v>
      </c>
      <c r="I150" s="146"/>
      <c r="L150" s="31"/>
      <c r="M150" s="147"/>
      <c r="T150" s="55"/>
      <c r="AT150" s="16" t="s">
        <v>172</v>
      </c>
      <c r="AU150" s="16" t="s">
        <v>88</v>
      </c>
    </row>
    <row r="151" spans="2:65" s="1" customFormat="1" ht="16.5" customHeight="1">
      <c r="B151" s="31"/>
      <c r="C151" s="131" t="s">
        <v>245</v>
      </c>
      <c r="D151" s="131" t="s">
        <v>165</v>
      </c>
      <c r="E151" s="132" t="s">
        <v>3940</v>
      </c>
      <c r="F151" s="133" t="s">
        <v>3941</v>
      </c>
      <c r="G151" s="134" t="s">
        <v>168</v>
      </c>
      <c r="H151" s="135">
        <v>20.239000000000001</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88</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858</v>
      </c>
    </row>
    <row r="152" spans="2:65" s="1" customFormat="1" ht="19.5">
      <c r="B152" s="31"/>
      <c r="D152" s="144" t="s">
        <v>172</v>
      </c>
      <c r="F152" s="145" t="s">
        <v>3846</v>
      </c>
      <c r="I152" s="146"/>
      <c r="L152" s="31"/>
      <c r="M152" s="147"/>
      <c r="T152" s="55"/>
      <c r="AT152" s="16" t="s">
        <v>172</v>
      </c>
      <c r="AU152" s="16" t="s">
        <v>88</v>
      </c>
    </row>
    <row r="153" spans="2:65" s="1" customFormat="1" ht="16.5" customHeight="1">
      <c r="B153" s="31"/>
      <c r="C153" s="131" t="s">
        <v>250</v>
      </c>
      <c r="D153" s="131" t="s">
        <v>165</v>
      </c>
      <c r="E153" s="132" t="s">
        <v>170</v>
      </c>
      <c r="F153" s="133" t="s">
        <v>869</v>
      </c>
      <c r="G153" s="134" t="s">
        <v>1</v>
      </c>
      <c r="H153" s="135">
        <v>1</v>
      </c>
      <c r="I153" s="136"/>
      <c r="J153" s="137">
        <f>ROUND(I153*H153,2)</f>
        <v>0</v>
      </c>
      <c r="K153" s="133" t="s">
        <v>1</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870</v>
      </c>
    </row>
    <row r="154" spans="2:65" s="1" customFormat="1" ht="19.5">
      <c r="B154" s="31"/>
      <c r="D154" s="144" t="s">
        <v>172</v>
      </c>
      <c r="F154" s="145" t="s">
        <v>3884</v>
      </c>
      <c r="I154" s="146"/>
      <c r="L154" s="31"/>
      <c r="M154" s="147"/>
      <c r="T154" s="55"/>
      <c r="AT154" s="16" t="s">
        <v>172</v>
      </c>
      <c r="AU154" s="16" t="s">
        <v>88</v>
      </c>
    </row>
    <row r="155" spans="2:65" s="1" customFormat="1" ht="37.9" customHeight="1">
      <c r="B155" s="31"/>
      <c r="C155" s="131" t="s">
        <v>256</v>
      </c>
      <c r="D155" s="131" t="s">
        <v>165</v>
      </c>
      <c r="E155" s="132" t="s">
        <v>3881</v>
      </c>
      <c r="F155" s="133" t="s">
        <v>3942</v>
      </c>
      <c r="G155" s="134" t="s">
        <v>168</v>
      </c>
      <c r="H155" s="135">
        <v>3.24</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88</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882</v>
      </c>
    </row>
    <row r="156" spans="2:65" s="1" customFormat="1" ht="19.5">
      <c r="B156" s="31"/>
      <c r="D156" s="144" t="s">
        <v>172</v>
      </c>
      <c r="F156" s="145" t="s">
        <v>3846</v>
      </c>
      <c r="I156" s="146"/>
      <c r="L156" s="31"/>
      <c r="M156" s="147"/>
      <c r="T156" s="55"/>
      <c r="AT156" s="16" t="s">
        <v>172</v>
      </c>
      <c r="AU156" s="16" t="s">
        <v>88</v>
      </c>
    </row>
    <row r="157" spans="2:65" s="1" customFormat="1" ht="16.5" customHeight="1">
      <c r="B157" s="31"/>
      <c r="C157" s="131" t="s">
        <v>261</v>
      </c>
      <c r="D157" s="131" t="s">
        <v>165</v>
      </c>
      <c r="E157" s="132" t="s">
        <v>191</v>
      </c>
      <c r="F157" s="133" t="s">
        <v>3883</v>
      </c>
      <c r="G157" s="134" t="s">
        <v>1</v>
      </c>
      <c r="H157" s="135">
        <v>1</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912</v>
      </c>
    </row>
    <row r="158" spans="2:65" s="1" customFormat="1" ht="19.5">
      <c r="B158" s="31"/>
      <c r="D158" s="144" t="s">
        <v>172</v>
      </c>
      <c r="F158" s="145" t="s">
        <v>3884</v>
      </c>
      <c r="I158" s="146"/>
      <c r="L158" s="31"/>
      <c r="M158" s="147"/>
      <c r="T158" s="55"/>
      <c r="AT158" s="16" t="s">
        <v>172</v>
      </c>
      <c r="AU158" s="16" t="s">
        <v>88</v>
      </c>
    </row>
    <row r="159" spans="2:65" s="1" customFormat="1" ht="55.5" customHeight="1">
      <c r="B159" s="31"/>
      <c r="C159" s="131" t="s">
        <v>265</v>
      </c>
      <c r="D159" s="131" t="s">
        <v>165</v>
      </c>
      <c r="E159" s="132" t="s">
        <v>3885</v>
      </c>
      <c r="F159" s="133" t="s">
        <v>3943</v>
      </c>
      <c r="G159" s="134" t="s">
        <v>208</v>
      </c>
      <c r="H159" s="135">
        <v>15</v>
      </c>
      <c r="I159" s="136"/>
      <c r="J159" s="137">
        <f>ROUND(I159*H159,2)</f>
        <v>0</v>
      </c>
      <c r="K159" s="133" t="s">
        <v>1</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923</v>
      </c>
    </row>
    <row r="160" spans="2:65" s="1" customFormat="1" ht="39">
      <c r="B160" s="31"/>
      <c r="D160" s="144" t="s">
        <v>172</v>
      </c>
      <c r="F160" s="145" t="s">
        <v>3887</v>
      </c>
      <c r="I160" s="146"/>
      <c r="L160" s="31"/>
      <c r="M160" s="147"/>
      <c r="T160" s="55"/>
      <c r="AT160" s="16" t="s">
        <v>172</v>
      </c>
      <c r="AU160" s="16" t="s">
        <v>88</v>
      </c>
    </row>
    <row r="161" spans="2:65" s="1" customFormat="1" ht="55.5" customHeight="1">
      <c r="B161" s="31"/>
      <c r="C161" s="131" t="s">
        <v>7</v>
      </c>
      <c r="D161" s="131" t="s">
        <v>165</v>
      </c>
      <c r="E161" s="132" t="s">
        <v>3888</v>
      </c>
      <c r="F161" s="133" t="s">
        <v>3944</v>
      </c>
      <c r="G161" s="134" t="s">
        <v>208</v>
      </c>
      <c r="H161" s="135">
        <v>12</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956</v>
      </c>
    </row>
    <row r="162" spans="2:65" s="1" customFormat="1" ht="39">
      <c r="B162" s="31"/>
      <c r="D162" s="144" t="s">
        <v>172</v>
      </c>
      <c r="F162" s="145" t="s">
        <v>3887</v>
      </c>
      <c r="I162" s="146"/>
      <c r="L162" s="31"/>
      <c r="M162" s="147"/>
      <c r="T162" s="55"/>
      <c r="AT162" s="16" t="s">
        <v>172</v>
      </c>
      <c r="AU162" s="16" t="s">
        <v>88</v>
      </c>
    </row>
    <row r="163" spans="2:65" s="1" customFormat="1" ht="16.5" customHeight="1">
      <c r="B163" s="31"/>
      <c r="C163" s="131" t="s">
        <v>275</v>
      </c>
      <c r="D163" s="131" t="s">
        <v>165</v>
      </c>
      <c r="E163" s="132" t="s">
        <v>205</v>
      </c>
      <c r="F163" s="133" t="s">
        <v>1218</v>
      </c>
      <c r="G163" s="134" t="s">
        <v>1</v>
      </c>
      <c r="H163" s="135">
        <v>1</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88</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983</v>
      </c>
    </row>
    <row r="164" spans="2:65" s="1" customFormat="1" ht="19.5">
      <c r="B164" s="31"/>
      <c r="D164" s="144" t="s">
        <v>172</v>
      </c>
      <c r="F164" s="145" t="s">
        <v>3884</v>
      </c>
      <c r="I164" s="146"/>
      <c r="L164" s="31"/>
      <c r="M164" s="147"/>
      <c r="T164" s="55"/>
      <c r="AT164" s="16" t="s">
        <v>172</v>
      </c>
      <c r="AU164" s="16" t="s">
        <v>88</v>
      </c>
    </row>
    <row r="165" spans="2:65" s="1" customFormat="1" ht="16.5" customHeight="1">
      <c r="B165" s="31"/>
      <c r="C165" s="131" t="s">
        <v>279</v>
      </c>
      <c r="D165" s="131" t="s">
        <v>165</v>
      </c>
      <c r="E165" s="132" t="s">
        <v>3945</v>
      </c>
      <c r="F165" s="133" t="s">
        <v>3946</v>
      </c>
      <c r="G165" s="134" t="s">
        <v>268</v>
      </c>
      <c r="H165" s="135">
        <v>2</v>
      </c>
      <c r="I165" s="136"/>
      <c r="J165" s="137">
        <f>ROUND(I165*H165,2)</f>
        <v>0</v>
      </c>
      <c r="K165" s="133" t="s">
        <v>1</v>
      </c>
      <c r="L165" s="31"/>
      <c r="M165" s="138" t="s">
        <v>1</v>
      </c>
      <c r="N165" s="139" t="s">
        <v>43</v>
      </c>
      <c r="P165" s="140">
        <f>O165*H165</f>
        <v>0</v>
      </c>
      <c r="Q165" s="140">
        <v>0</v>
      </c>
      <c r="R165" s="140">
        <f>Q165*H165</f>
        <v>0</v>
      </c>
      <c r="S165" s="140">
        <v>0</v>
      </c>
      <c r="T165" s="141">
        <f>S165*H165</f>
        <v>0</v>
      </c>
      <c r="AR165" s="142" t="s">
        <v>245</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245</v>
      </c>
      <c r="BM165" s="142" t="s">
        <v>993</v>
      </c>
    </row>
    <row r="166" spans="2:65" s="1" customFormat="1" ht="39">
      <c r="B166" s="31"/>
      <c r="D166" s="144" t="s">
        <v>172</v>
      </c>
      <c r="F166" s="145" t="s">
        <v>3947</v>
      </c>
      <c r="I166" s="146"/>
      <c r="L166" s="31"/>
      <c r="M166" s="147"/>
      <c r="T166" s="55"/>
      <c r="AT166" s="16" t="s">
        <v>172</v>
      </c>
      <c r="AU166" s="16" t="s">
        <v>88</v>
      </c>
    </row>
    <row r="167" spans="2:65" s="1" customFormat="1" ht="21.75" customHeight="1">
      <c r="B167" s="31"/>
      <c r="C167" s="131" t="s">
        <v>283</v>
      </c>
      <c r="D167" s="131" t="s">
        <v>165</v>
      </c>
      <c r="E167" s="132" t="s">
        <v>3948</v>
      </c>
      <c r="F167" s="133" t="s">
        <v>3949</v>
      </c>
      <c r="G167" s="134" t="s">
        <v>208</v>
      </c>
      <c r="H167" s="135">
        <v>27</v>
      </c>
      <c r="I167" s="136"/>
      <c r="J167" s="137">
        <f>ROUND(I167*H167,2)</f>
        <v>0</v>
      </c>
      <c r="K167" s="133" t="s">
        <v>1</v>
      </c>
      <c r="L167" s="31"/>
      <c r="M167" s="138" t="s">
        <v>1</v>
      </c>
      <c r="N167" s="139" t="s">
        <v>43</v>
      </c>
      <c r="P167" s="140">
        <f>O167*H167</f>
        <v>0</v>
      </c>
      <c r="Q167" s="140">
        <v>0</v>
      </c>
      <c r="R167" s="140">
        <f>Q167*H167</f>
        <v>0</v>
      </c>
      <c r="S167" s="140">
        <v>0</v>
      </c>
      <c r="T167" s="141">
        <f>S167*H167</f>
        <v>0</v>
      </c>
      <c r="AR167" s="142" t="s">
        <v>245</v>
      </c>
      <c r="AT167" s="142" t="s">
        <v>165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245</v>
      </c>
      <c r="BM167" s="142" t="s">
        <v>1002</v>
      </c>
    </row>
    <row r="168" spans="2:65" s="1" customFormat="1" ht="39">
      <c r="B168" s="31"/>
      <c r="D168" s="144" t="s">
        <v>172</v>
      </c>
      <c r="F168" s="145" t="s">
        <v>3950</v>
      </c>
      <c r="I168" s="146"/>
      <c r="L168" s="31"/>
      <c r="M168" s="147"/>
      <c r="T168" s="55"/>
      <c r="AT168" s="16" t="s">
        <v>172</v>
      </c>
      <c r="AU168" s="16" t="s">
        <v>88</v>
      </c>
    </row>
    <row r="169" spans="2:65" s="1" customFormat="1" ht="37.9" customHeight="1">
      <c r="B169" s="31"/>
      <c r="C169" s="131" t="s">
        <v>287</v>
      </c>
      <c r="D169" s="131" t="s">
        <v>165</v>
      </c>
      <c r="E169" s="132" t="s">
        <v>3951</v>
      </c>
      <c r="F169" s="133" t="s">
        <v>3952</v>
      </c>
      <c r="G169" s="134" t="s">
        <v>208</v>
      </c>
      <c r="H169" s="135">
        <v>27</v>
      </c>
      <c r="I169" s="136"/>
      <c r="J169" s="137">
        <f>ROUND(I169*H169,2)</f>
        <v>0</v>
      </c>
      <c r="K169" s="133" t="s">
        <v>1</v>
      </c>
      <c r="L169" s="31"/>
      <c r="M169" s="138" t="s">
        <v>1</v>
      </c>
      <c r="N169" s="139" t="s">
        <v>43</v>
      </c>
      <c r="P169" s="140">
        <f>O169*H169</f>
        <v>0</v>
      </c>
      <c r="Q169" s="140">
        <v>0</v>
      </c>
      <c r="R169" s="140">
        <f>Q169*H169</f>
        <v>0</v>
      </c>
      <c r="S169" s="140">
        <v>0</v>
      </c>
      <c r="T169" s="141">
        <f>S169*H169</f>
        <v>0</v>
      </c>
      <c r="AR169" s="142" t="s">
        <v>245</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245</v>
      </c>
      <c r="BM169" s="142" t="s">
        <v>1014</v>
      </c>
    </row>
    <row r="170" spans="2:65" s="1" customFormat="1" ht="39">
      <c r="B170" s="31"/>
      <c r="D170" s="144" t="s">
        <v>172</v>
      </c>
      <c r="F170" s="145" t="s">
        <v>3895</v>
      </c>
      <c r="I170" s="146"/>
      <c r="L170" s="31"/>
      <c r="M170" s="147"/>
      <c r="T170" s="55"/>
      <c r="AT170" s="16" t="s">
        <v>172</v>
      </c>
      <c r="AU170" s="16" t="s">
        <v>88</v>
      </c>
    </row>
    <row r="171" spans="2:65" s="1" customFormat="1" ht="37.9" customHeight="1">
      <c r="B171" s="31"/>
      <c r="C171" s="173" t="s">
        <v>291</v>
      </c>
      <c r="D171" s="173" t="s">
        <v>644</v>
      </c>
      <c r="E171" s="174" t="s">
        <v>3953</v>
      </c>
      <c r="F171" s="175" t="s">
        <v>3954</v>
      </c>
      <c r="G171" s="176" t="s">
        <v>208</v>
      </c>
      <c r="H171" s="177">
        <v>32.4</v>
      </c>
      <c r="I171" s="178"/>
      <c r="J171" s="179">
        <f>ROUND(I171*H171,2)</f>
        <v>0</v>
      </c>
      <c r="K171" s="175" t="s">
        <v>1</v>
      </c>
      <c r="L171" s="180"/>
      <c r="M171" s="181" t="s">
        <v>1</v>
      </c>
      <c r="N171" s="182" t="s">
        <v>43</v>
      </c>
      <c r="P171" s="140">
        <f>O171*H171</f>
        <v>0</v>
      </c>
      <c r="Q171" s="140">
        <v>0</v>
      </c>
      <c r="R171" s="140">
        <f>Q171*H171</f>
        <v>0</v>
      </c>
      <c r="S171" s="140">
        <v>0</v>
      </c>
      <c r="T171" s="141">
        <f>S171*H171</f>
        <v>0</v>
      </c>
      <c r="AR171" s="142" t="s">
        <v>318</v>
      </c>
      <c r="AT171" s="142" t="s">
        <v>644</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1042</v>
      </c>
    </row>
    <row r="172" spans="2:65" s="1" customFormat="1" ht="58.5">
      <c r="B172" s="31"/>
      <c r="D172" s="144" t="s">
        <v>172</v>
      </c>
      <c r="F172" s="145" t="s">
        <v>3898</v>
      </c>
      <c r="I172" s="146"/>
      <c r="L172" s="31"/>
      <c r="M172" s="147"/>
      <c r="T172" s="55"/>
      <c r="AT172" s="16" t="s">
        <v>172</v>
      </c>
      <c r="AU172" s="16" t="s">
        <v>88</v>
      </c>
    </row>
    <row r="173" spans="2:65" s="1" customFormat="1" ht="21.75" customHeight="1">
      <c r="B173" s="31"/>
      <c r="C173" s="131" t="s">
        <v>295</v>
      </c>
      <c r="D173" s="131" t="s">
        <v>165</v>
      </c>
      <c r="E173" s="132" t="s">
        <v>3899</v>
      </c>
      <c r="F173" s="133" t="s">
        <v>3955</v>
      </c>
      <c r="G173" s="134" t="s">
        <v>208</v>
      </c>
      <c r="H173" s="135">
        <v>27</v>
      </c>
      <c r="I173" s="136"/>
      <c r="J173" s="137">
        <f>ROUND(I173*H173,2)</f>
        <v>0</v>
      </c>
      <c r="K173" s="133" t="s">
        <v>1</v>
      </c>
      <c r="L173" s="31"/>
      <c r="M173" s="138" t="s">
        <v>1</v>
      </c>
      <c r="N173" s="139" t="s">
        <v>43</v>
      </c>
      <c r="P173" s="140">
        <f>O173*H173</f>
        <v>0</v>
      </c>
      <c r="Q173" s="140">
        <v>0</v>
      </c>
      <c r="R173" s="140">
        <f>Q173*H173</f>
        <v>0</v>
      </c>
      <c r="S173" s="140">
        <v>0</v>
      </c>
      <c r="T173" s="141">
        <f>S173*H173</f>
        <v>0</v>
      </c>
      <c r="AR173" s="142" t="s">
        <v>245</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1061</v>
      </c>
    </row>
    <row r="174" spans="2:65" s="1" customFormat="1" ht="29.25">
      <c r="B174" s="31"/>
      <c r="D174" s="144" t="s">
        <v>172</v>
      </c>
      <c r="F174" s="145" t="s">
        <v>3901</v>
      </c>
      <c r="I174" s="146"/>
      <c r="L174" s="31"/>
      <c r="M174" s="147"/>
      <c r="T174" s="55"/>
      <c r="AT174" s="16" t="s">
        <v>172</v>
      </c>
      <c r="AU174" s="16" t="s">
        <v>88</v>
      </c>
    </row>
    <row r="175" spans="2:65" s="1" customFormat="1" ht="21.75" customHeight="1">
      <c r="B175" s="31"/>
      <c r="C175" s="131" t="s">
        <v>299</v>
      </c>
      <c r="D175" s="131" t="s">
        <v>165</v>
      </c>
      <c r="E175" s="132" t="s">
        <v>3902</v>
      </c>
      <c r="F175" s="133" t="s">
        <v>3956</v>
      </c>
      <c r="G175" s="134" t="s">
        <v>268</v>
      </c>
      <c r="H175" s="135">
        <v>1</v>
      </c>
      <c r="I175" s="136"/>
      <c r="J175" s="137">
        <f>ROUND(I175*H175,2)</f>
        <v>0</v>
      </c>
      <c r="K175" s="133" t="s">
        <v>1</v>
      </c>
      <c r="L175" s="31"/>
      <c r="M175" s="138" t="s">
        <v>1</v>
      </c>
      <c r="N175" s="139" t="s">
        <v>43</v>
      </c>
      <c r="P175" s="140">
        <f>O175*H175</f>
        <v>0</v>
      </c>
      <c r="Q175" s="140">
        <v>0</v>
      </c>
      <c r="R175" s="140">
        <f>Q175*H175</f>
        <v>0</v>
      </c>
      <c r="S175" s="140">
        <v>0</v>
      </c>
      <c r="T175" s="141">
        <f>S175*H175</f>
        <v>0</v>
      </c>
      <c r="AR175" s="142" t="s">
        <v>245</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1073</v>
      </c>
    </row>
    <row r="176" spans="2:65" s="1" customFormat="1" ht="58.5">
      <c r="B176" s="31"/>
      <c r="D176" s="144" t="s">
        <v>172</v>
      </c>
      <c r="F176" s="145" t="s">
        <v>3957</v>
      </c>
      <c r="I176" s="146"/>
      <c r="L176" s="31"/>
      <c r="M176" s="147"/>
      <c r="T176" s="55"/>
      <c r="AT176" s="16" t="s">
        <v>172</v>
      </c>
      <c r="AU176" s="16" t="s">
        <v>88</v>
      </c>
    </row>
    <row r="177" spans="2:65" s="1" customFormat="1" ht="16.5" customHeight="1">
      <c r="B177" s="31"/>
      <c r="C177" s="131" t="s">
        <v>304</v>
      </c>
      <c r="D177" s="131" t="s">
        <v>165</v>
      </c>
      <c r="E177" s="132" t="s">
        <v>3906</v>
      </c>
      <c r="F177" s="133" t="s">
        <v>3958</v>
      </c>
      <c r="G177" s="134" t="s">
        <v>208</v>
      </c>
      <c r="H177" s="135">
        <v>2.8</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1107</v>
      </c>
    </row>
    <row r="178" spans="2:65" s="1" customFormat="1" ht="58.5">
      <c r="B178" s="31"/>
      <c r="D178" s="144" t="s">
        <v>172</v>
      </c>
      <c r="F178" s="145" t="s">
        <v>3957</v>
      </c>
      <c r="I178" s="146"/>
      <c r="L178" s="31"/>
      <c r="M178" s="147"/>
      <c r="T178" s="55"/>
      <c r="AT178" s="16" t="s">
        <v>172</v>
      </c>
      <c r="AU178" s="16" t="s">
        <v>88</v>
      </c>
    </row>
    <row r="179" spans="2:65" s="1" customFormat="1" ht="24.2" customHeight="1">
      <c r="B179" s="31"/>
      <c r="C179" s="131" t="s">
        <v>308</v>
      </c>
      <c r="D179" s="131" t="s">
        <v>165</v>
      </c>
      <c r="E179" s="132" t="s">
        <v>3959</v>
      </c>
      <c r="F179" s="133" t="s">
        <v>3960</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1133</v>
      </c>
    </row>
    <row r="180" spans="2:65" s="1" customFormat="1" ht="97.5">
      <c r="B180" s="31"/>
      <c r="D180" s="144" t="s">
        <v>172</v>
      </c>
      <c r="F180" s="145" t="s">
        <v>3961</v>
      </c>
      <c r="I180" s="146"/>
      <c r="L180" s="31"/>
      <c r="M180" s="147"/>
      <c r="T180" s="55"/>
      <c r="AT180" s="16" t="s">
        <v>172</v>
      </c>
      <c r="AU180" s="16" t="s">
        <v>88</v>
      </c>
    </row>
    <row r="181" spans="2:65" s="1" customFormat="1" ht="24.2" customHeight="1">
      <c r="B181" s="31"/>
      <c r="C181" s="131" t="s">
        <v>313</v>
      </c>
      <c r="D181" s="131" t="s">
        <v>165</v>
      </c>
      <c r="E181" s="132" t="s">
        <v>3909</v>
      </c>
      <c r="F181" s="133" t="s">
        <v>3962</v>
      </c>
      <c r="G181" s="134" t="s">
        <v>208</v>
      </c>
      <c r="H181" s="135">
        <v>29.7</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1162</v>
      </c>
    </row>
    <row r="182" spans="2:65" s="1" customFormat="1" ht="19.5">
      <c r="B182" s="31"/>
      <c r="D182" s="144" t="s">
        <v>172</v>
      </c>
      <c r="F182" s="145" t="s">
        <v>3846</v>
      </c>
      <c r="I182" s="146"/>
      <c r="L182" s="31"/>
      <c r="M182" s="147"/>
      <c r="T182" s="55"/>
      <c r="AT182" s="16" t="s">
        <v>172</v>
      </c>
      <c r="AU182" s="16" t="s">
        <v>88</v>
      </c>
    </row>
    <row r="183" spans="2:65" s="1" customFormat="1" ht="33" customHeight="1">
      <c r="B183" s="31"/>
      <c r="C183" s="131" t="s">
        <v>318</v>
      </c>
      <c r="D183" s="131" t="s">
        <v>165</v>
      </c>
      <c r="E183" s="132" t="s">
        <v>3911</v>
      </c>
      <c r="F183" s="133" t="s">
        <v>3963</v>
      </c>
      <c r="G183" s="134" t="s">
        <v>208</v>
      </c>
      <c r="H183" s="135">
        <v>29.7</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1190</v>
      </c>
    </row>
    <row r="184" spans="2:65" s="1" customFormat="1" ht="19.5">
      <c r="B184" s="31"/>
      <c r="D184" s="144" t="s">
        <v>172</v>
      </c>
      <c r="F184" s="145" t="s">
        <v>3846</v>
      </c>
      <c r="I184" s="146"/>
      <c r="L184" s="31"/>
      <c r="M184" s="147"/>
      <c r="T184" s="55"/>
      <c r="AT184" s="16" t="s">
        <v>172</v>
      </c>
      <c r="AU184" s="16" t="s">
        <v>88</v>
      </c>
    </row>
    <row r="185" spans="2:65" s="1" customFormat="1" ht="16.5" customHeight="1">
      <c r="B185" s="31"/>
      <c r="C185" s="131" t="s">
        <v>324</v>
      </c>
      <c r="D185" s="131" t="s">
        <v>165</v>
      </c>
      <c r="E185" s="132" t="s">
        <v>163</v>
      </c>
      <c r="F185" s="133" t="s">
        <v>164</v>
      </c>
      <c r="G185" s="134" t="s">
        <v>1</v>
      </c>
      <c r="H185" s="135">
        <v>1</v>
      </c>
      <c r="I185" s="136"/>
      <c r="J185" s="137">
        <f>ROUND(I185*H185,2)</f>
        <v>0</v>
      </c>
      <c r="K185" s="133" t="s">
        <v>1</v>
      </c>
      <c r="L185" s="31"/>
      <c r="M185" s="138" t="s">
        <v>1</v>
      </c>
      <c r="N185" s="139" t="s">
        <v>43</v>
      </c>
      <c r="P185" s="140">
        <f>O185*H185</f>
        <v>0</v>
      </c>
      <c r="Q185" s="140">
        <v>0</v>
      </c>
      <c r="R185" s="140">
        <f>Q185*H185</f>
        <v>0</v>
      </c>
      <c r="S185" s="140">
        <v>0</v>
      </c>
      <c r="T185" s="141">
        <f>S185*H185</f>
        <v>0</v>
      </c>
      <c r="AR185" s="142" t="s">
        <v>245</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245</v>
      </c>
      <c r="BM185" s="142" t="s">
        <v>1214</v>
      </c>
    </row>
    <row r="186" spans="2:65" s="1" customFormat="1" ht="19.5">
      <c r="B186" s="31"/>
      <c r="D186" s="144" t="s">
        <v>172</v>
      </c>
      <c r="F186" s="145" t="s">
        <v>3884</v>
      </c>
      <c r="I186" s="146"/>
      <c r="L186" s="31"/>
      <c r="M186" s="147"/>
      <c r="T186" s="55"/>
      <c r="AT186" s="16" t="s">
        <v>172</v>
      </c>
      <c r="AU186" s="16" t="s">
        <v>88</v>
      </c>
    </row>
    <row r="187" spans="2:65" s="1" customFormat="1" ht="37.9" customHeight="1">
      <c r="B187" s="31"/>
      <c r="C187" s="131" t="s">
        <v>330</v>
      </c>
      <c r="D187" s="131" t="s">
        <v>165</v>
      </c>
      <c r="E187" s="132" t="s">
        <v>3913</v>
      </c>
      <c r="F187" s="133" t="s">
        <v>3964</v>
      </c>
      <c r="G187" s="134" t="s">
        <v>208</v>
      </c>
      <c r="H187" s="135">
        <v>22.2</v>
      </c>
      <c r="I187" s="136"/>
      <c r="J187" s="137">
        <f>ROUND(I187*H187,2)</f>
        <v>0</v>
      </c>
      <c r="K187" s="133" t="s">
        <v>1</v>
      </c>
      <c r="L187" s="31"/>
      <c r="M187" s="138" t="s">
        <v>1</v>
      </c>
      <c r="N187" s="139" t="s">
        <v>43</v>
      </c>
      <c r="P187" s="140">
        <f>O187*H187</f>
        <v>0</v>
      </c>
      <c r="Q187" s="140">
        <v>0</v>
      </c>
      <c r="R187" s="140">
        <f>Q187*H187</f>
        <v>0</v>
      </c>
      <c r="S187" s="140">
        <v>0</v>
      </c>
      <c r="T187" s="141">
        <f>S187*H187</f>
        <v>0</v>
      </c>
      <c r="AR187" s="142" t="s">
        <v>245</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245</v>
      </c>
      <c r="BM187" s="142" t="s">
        <v>1223</v>
      </c>
    </row>
    <row r="188" spans="2:65" s="1" customFormat="1" ht="29.25">
      <c r="B188" s="31"/>
      <c r="D188" s="144" t="s">
        <v>172</v>
      </c>
      <c r="F188" s="145" t="s">
        <v>3915</v>
      </c>
      <c r="I188" s="146"/>
      <c r="L188" s="31"/>
      <c r="M188" s="147"/>
      <c r="T188" s="55"/>
      <c r="AT188" s="16" t="s">
        <v>172</v>
      </c>
      <c r="AU188" s="16" t="s">
        <v>88</v>
      </c>
    </row>
    <row r="189" spans="2:65" s="1" customFormat="1" ht="16.5" customHeight="1">
      <c r="B189" s="31"/>
      <c r="C189" s="131" t="s">
        <v>338</v>
      </c>
      <c r="D189" s="131" t="s">
        <v>165</v>
      </c>
      <c r="E189" s="132" t="s">
        <v>1336</v>
      </c>
      <c r="F189" s="133" t="s">
        <v>1337</v>
      </c>
      <c r="G189" s="134" t="s">
        <v>3916</v>
      </c>
      <c r="H189" s="135">
        <v>1</v>
      </c>
      <c r="I189" s="136"/>
      <c r="J189" s="137">
        <f>ROUND(I189*H189,2)</f>
        <v>0</v>
      </c>
      <c r="K189" s="133" t="s">
        <v>1</v>
      </c>
      <c r="L189" s="31"/>
      <c r="M189" s="138" t="s">
        <v>1</v>
      </c>
      <c r="N189" s="139" t="s">
        <v>43</v>
      </c>
      <c r="P189" s="140">
        <f>O189*H189</f>
        <v>0</v>
      </c>
      <c r="Q189" s="140">
        <v>0</v>
      </c>
      <c r="R189" s="140">
        <f>Q189*H189</f>
        <v>0</v>
      </c>
      <c r="S189" s="140">
        <v>0</v>
      </c>
      <c r="T189" s="141">
        <f>S189*H189</f>
        <v>0</v>
      </c>
      <c r="AR189" s="142" t="s">
        <v>245</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1232</v>
      </c>
    </row>
    <row r="190" spans="2:65" s="1" customFormat="1" ht="19.5">
      <c r="B190" s="31"/>
      <c r="D190" s="144" t="s">
        <v>172</v>
      </c>
      <c r="F190" s="145" t="s">
        <v>3884</v>
      </c>
      <c r="I190" s="146"/>
      <c r="L190" s="31"/>
      <c r="M190" s="147"/>
      <c r="T190" s="55"/>
      <c r="AT190" s="16" t="s">
        <v>172</v>
      </c>
      <c r="AU190" s="16" t="s">
        <v>88</v>
      </c>
    </row>
    <row r="191" spans="2:65" s="1" customFormat="1" ht="24.2" customHeight="1">
      <c r="B191" s="31"/>
      <c r="C191" s="131" t="s">
        <v>344</v>
      </c>
      <c r="D191" s="131" t="s">
        <v>165</v>
      </c>
      <c r="E191" s="132" t="s">
        <v>3917</v>
      </c>
      <c r="F191" s="133" t="s">
        <v>3918</v>
      </c>
      <c r="G191" s="134" t="s">
        <v>353</v>
      </c>
      <c r="H191" s="135">
        <v>21.904</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1240</v>
      </c>
    </row>
    <row r="192" spans="2:65" s="1" customFormat="1" ht="19.5">
      <c r="B192" s="31"/>
      <c r="D192" s="144" t="s">
        <v>172</v>
      </c>
      <c r="F192" s="145" t="s">
        <v>3846</v>
      </c>
      <c r="I192" s="146"/>
      <c r="L192" s="31"/>
      <c r="M192" s="147"/>
      <c r="T192" s="55"/>
      <c r="AT192" s="16" t="s">
        <v>172</v>
      </c>
      <c r="AU192" s="16" t="s">
        <v>88</v>
      </c>
    </row>
    <row r="193" spans="2:65" s="1" customFormat="1" ht="16.5" customHeight="1">
      <c r="B193" s="31"/>
      <c r="C193" s="131" t="s">
        <v>350</v>
      </c>
      <c r="D193" s="131" t="s">
        <v>165</v>
      </c>
      <c r="E193" s="132" t="s">
        <v>644</v>
      </c>
      <c r="F193" s="133" t="s">
        <v>2017</v>
      </c>
      <c r="G193" s="134" t="s">
        <v>3916</v>
      </c>
      <c r="H193" s="135">
        <v>1</v>
      </c>
      <c r="I193" s="136"/>
      <c r="J193" s="137">
        <f>ROUND(I193*H193,2)</f>
        <v>0</v>
      </c>
      <c r="K193" s="133" t="s">
        <v>1</v>
      </c>
      <c r="L193" s="31"/>
      <c r="M193" s="138" t="s">
        <v>1</v>
      </c>
      <c r="N193" s="139" t="s">
        <v>43</v>
      </c>
      <c r="P193" s="140">
        <f>O193*H193</f>
        <v>0</v>
      </c>
      <c r="Q193" s="140">
        <v>0</v>
      </c>
      <c r="R193" s="140">
        <f>Q193*H193</f>
        <v>0</v>
      </c>
      <c r="S193" s="140">
        <v>0</v>
      </c>
      <c r="T193" s="141">
        <f>S193*H193</f>
        <v>0</v>
      </c>
      <c r="AR193" s="142" t="s">
        <v>245</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245</v>
      </c>
      <c r="BM193" s="142" t="s">
        <v>1249</v>
      </c>
    </row>
    <row r="194" spans="2:65" s="1" customFormat="1" ht="19.5">
      <c r="B194" s="31"/>
      <c r="D194" s="144" t="s">
        <v>172</v>
      </c>
      <c r="F194" s="145" t="s">
        <v>3884</v>
      </c>
      <c r="I194" s="146"/>
      <c r="L194" s="31"/>
      <c r="M194" s="147"/>
      <c r="T194" s="55"/>
      <c r="AT194" s="16" t="s">
        <v>172</v>
      </c>
      <c r="AU194" s="16" t="s">
        <v>88</v>
      </c>
    </row>
    <row r="195" spans="2:65" s="1" customFormat="1" ht="16.5" customHeight="1">
      <c r="B195" s="31"/>
      <c r="C195" s="131" t="s">
        <v>355</v>
      </c>
      <c r="D195" s="131" t="s">
        <v>165</v>
      </c>
      <c r="E195" s="132" t="s">
        <v>3965</v>
      </c>
      <c r="F195" s="133" t="s">
        <v>3966</v>
      </c>
      <c r="G195" s="134" t="s">
        <v>3916</v>
      </c>
      <c r="H195" s="135">
        <v>1</v>
      </c>
      <c r="I195" s="136"/>
      <c r="J195" s="137">
        <f>ROUND(I195*H195,2)</f>
        <v>0</v>
      </c>
      <c r="K195" s="133" t="s">
        <v>1</v>
      </c>
      <c r="L195" s="31"/>
      <c r="M195" s="138" t="s">
        <v>1</v>
      </c>
      <c r="N195" s="139" t="s">
        <v>43</v>
      </c>
      <c r="P195" s="140">
        <f>O195*H195</f>
        <v>0</v>
      </c>
      <c r="Q195" s="140">
        <v>0</v>
      </c>
      <c r="R195" s="140">
        <f>Q195*H195</f>
        <v>0</v>
      </c>
      <c r="S195" s="140">
        <v>0</v>
      </c>
      <c r="T195" s="141">
        <f>S195*H195</f>
        <v>0</v>
      </c>
      <c r="AR195" s="142" t="s">
        <v>245</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245</v>
      </c>
      <c r="BM195" s="142" t="s">
        <v>1258</v>
      </c>
    </row>
    <row r="196" spans="2:65" s="1" customFormat="1" ht="19.5">
      <c r="B196" s="31"/>
      <c r="D196" s="144" t="s">
        <v>172</v>
      </c>
      <c r="F196" s="145" t="s">
        <v>3884</v>
      </c>
      <c r="I196" s="146"/>
      <c r="L196" s="31"/>
      <c r="M196" s="147"/>
      <c r="T196" s="55"/>
      <c r="AT196" s="16" t="s">
        <v>172</v>
      </c>
      <c r="AU196" s="16" t="s">
        <v>88</v>
      </c>
    </row>
    <row r="197" spans="2:65" s="1" customFormat="1" ht="33" customHeight="1">
      <c r="B197" s="31"/>
      <c r="C197" s="131" t="s">
        <v>359</v>
      </c>
      <c r="D197" s="131" t="s">
        <v>165</v>
      </c>
      <c r="E197" s="132" t="s">
        <v>3967</v>
      </c>
      <c r="F197" s="133" t="s">
        <v>3968</v>
      </c>
      <c r="G197" s="134" t="s">
        <v>268</v>
      </c>
      <c r="H197" s="135">
        <v>6</v>
      </c>
      <c r="I197" s="136"/>
      <c r="J197" s="137">
        <f>ROUND(I197*H197,2)</f>
        <v>0</v>
      </c>
      <c r="K197" s="133" t="s">
        <v>1</v>
      </c>
      <c r="L197" s="31"/>
      <c r="M197" s="138" t="s">
        <v>1</v>
      </c>
      <c r="N197" s="139" t="s">
        <v>43</v>
      </c>
      <c r="P197" s="140">
        <f>O197*H197</f>
        <v>0</v>
      </c>
      <c r="Q197" s="140">
        <v>0</v>
      </c>
      <c r="R197" s="140">
        <f>Q197*H197</f>
        <v>0</v>
      </c>
      <c r="S197" s="140">
        <v>0</v>
      </c>
      <c r="T197" s="141">
        <f>S197*H197</f>
        <v>0</v>
      </c>
      <c r="AR197" s="142" t="s">
        <v>245</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245</v>
      </c>
      <c r="BM197" s="142" t="s">
        <v>1266</v>
      </c>
    </row>
    <row r="198" spans="2:65" s="1" customFormat="1" ht="58.5">
      <c r="B198" s="31"/>
      <c r="D198" s="144" t="s">
        <v>172</v>
      </c>
      <c r="F198" s="145" t="s">
        <v>3969</v>
      </c>
      <c r="I198" s="146"/>
      <c r="L198" s="31"/>
      <c r="M198" s="147"/>
      <c r="T198" s="55"/>
      <c r="AT198" s="16" t="s">
        <v>172</v>
      </c>
      <c r="AU198" s="16" t="s">
        <v>88</v>
      </c>
    </row>
    <row r="199" spans="2:65" s="1" customFormat="1" ht="16.5" customHeight="1">
      <c r="B199" s="31"/>
      <c r="C199" s="131" t="s">
        <v>364</v>
      </c>
      <c r="D199" s="131" t="s">
        <v>165</v>
      </c>
      <c r="E199" s="132" t="s">
        <v>125</v>
      </c>
      <c r="F199" s="133" t="s">
        <v>125</v>
      </c>
      <c r="G199" s="134" t="s">
        <v>3916</v>
      </c>
      <c r="H199" s="135">
        <v>1</v>
      </c>
      <c r="I199" s="136"/>
      <c r="J199" s="137">
        <f>ROUND(I199*H199,2)</f>
        <v>0</v>
      </c>
      <c r="K199" s="133" t="s">
        <v>1</v>
      </c>
      <c r="L199" s="31"/>
      <c r="M199" s="138" t="s">
        <v>1</v>
      </c>
      <c r="N199" s="139" t="s">
        <v>43</v>
      </c>
      <c r="P199" s="140">
        <f>O199*H199</f>
        <v>0</v>
      </c>
      <c r="Q199" s="140">
        <v>0</v>
      </c>
      <c r="R199" s="140">
        <f>Q199*H199</f>
        <v>0</v>
      </c>
      <c r="S199" s="140">
        <v>0</v>
      </c>
      <c r="T199" s="141">
        <f>S199*H199</f>
        <v>0</v>
      </c>
      <c r="AR199" s="142" t="s">
        <v>245</v>
      </c>
      <c r="AT199" s="142" t="s">
        <v>165</v>
      </c>
      <c r="AU199" s="142" t="s">
        <v>88</v>
      </c>
      <c r="AY199" s="16" t="s">
        <v>162</v>
      </c>
      <c r="BE199" s="143">
        <f>IF(N199="základní",J199,0)</f>
        <v>0</v>
      </c>
      <c r="BF199" s="143">
        <f>IF(N199="snížená",J199,0)</f>
        <v>0</v>
      </c>
      <c r="BG199" s="143">
        <f>IF(N199="zákl. přenesená",J199,0)</f>
        <v>0</v>
      </c>
      <c r="BH199" s="143">
        <f>IF(N199="sníž. přenesená",J199,0)</f>
        <v>0</v>
      </c>
      <c r="BI199" s="143">
        <f>IF(N199="nulová",J199,0)</f>
        <v>0</v>
      </c>
      <c r="BJ199" s="16" t="s">
        <v>86</v>
      </c>
      <c r="BK199" s="143">
        <f>ROUND(I199*H199,2)</f>
        <v>0</v>
      </c>
      <c r="BL199" s="16" t="s">
        <v>245</v>
      </c>
      <c r="BM199" s="142" t="s">
        <v>1274</v>
      </c>
    </row>
    <row r="200" spans="2:65" s="1" customFormat="1" ht="19.5">
      <c r="B200" s="31"/>
      <c r="D200" s="144" t="s">
        <v>172</v>
      </c>
      <c r="F200" s="145" t="s">
        <v>3884</v>
      </c>
      <c r="I200" s="146"/>
      <c r="L200" s="31"/>
      <c r="M200" s="147"/>
      <c r="T200" s="55"/>
      <c r="AT200" s="16" t="s">
        <v>172</v>
      </c>
      <c r="AU200" s="16" t="s">
        <v>88</v>
      </c>
    </row>
    <row r="201" spans="2:65" s="1" customFormat="1" ht="16.5" customHeight="1">
      <c r="B201" s="31"/>
      <c r="C201" s="131" t="s">
        <v>372</v>
      </c>
      <c r="D201" s="131" t="s">
        <v>165</v>
      </c>
      <c r="E201" s="132" t="s">
        <v>3923</v>
      </c>
      <c r="F201" s="133" t="s">
        <v>3924</v>
      </c>
      <c r="G201" s="134" t="s">
        <v>1</v>
      </c>
      <c r="H201" s="135">
        <v>1</v>
      </c>
      <c r="I201" s="136"/>
      <c r="J201" s="137">
        <f>ROUND(I201*H201,2)</f>
        <v>0</v>
      </c>
      <c r="K201" s="133" t="s">
        <v>1</v>
      </c>
      <c r="L201" s="31"/>
      <c r="M201" s="138" t="s">
        <v>1</v>
      </c>
      <c r="N201" s="139" t="s">
        <v>43</v>
      </c>
      <c r="P201" s="140">
        <f>O201*H201</f>
        <v>0</v>
      </c>
      <c r="Q201" s="140">
        <v>0</v>
      </c>
      <c r="R201" s="140">
        <f>Q201*H201</f>
        <v>0</v>
      </c>
      <c r="S201" s="140">
        <v>0</v>
      </c>
      <c r="T201" s="141">
        <f>S201*H201</f>
        <v>0</v>
      </c>
      <c r="AR201" s="142" t="s">
        <v>2501</v>
      </c>
      <c r="AT201" s="142" t="s">
        <v>165</v>
      </c>
      <c r="AU201" s="142" t="s">
        <v>88</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2501</v>
      </c>
      <c r="BM201" s="142" t="s">
        <v>1283</v>
      </c>
    </row>
    <row r="202" spans="2:65" s="1" customFormat="1" ht="19.5">
      <c r="B202" s="31"/>
      <c r="D202" s="144" t="s">
        <v>172</v>
      </c>
      <c r="F202" s="145" t="s">
        <v>3884</v>
      </c>
      <c r="I202" s="146"/>
      <c r="L202" s="31"/>
      <c r="M202" s="147"/>
      <c r="T202" s="55"/>
      <c r="AT202" s="16" t="s">
        <v>172</v>
      </c>
      <c r="AU202" s="16" t="s">
        <v>88</v>
      </c>
    </row>
    <row r="203" spans="2:65" s="1" customFormat="1" ht="24.2" customHeight="1">
      <c r="B203" s="31"/>
      <c r="C203" s="131" t="s">
        <v>377</v>
      </c>
      <c r="D203" s="131" t="s">
        <v>165</v>
      </c>
      <c r="E203" s="132" t="s">
        <v>3925</v>
      </c>
      <c r="F203" s="133" t="s">
        <v>3926</v>
      </c>
      <c r="G203" s="134" t="s">
        <v>3904</v>
      </c>
      <c r="H203" s="135">
        <v>1</v>
      </c>
      <c r="I203" s="136"/>
      <c r="J203" s="137">
        <f>ROUND(I203*H203,2)</f>
        <v>0</v>
      </c>
      <c r="K203" s="133" t="s">
        <v>1</v>
      </c>
      <c r="L203" s="31"/>
      <c r="M203" s="138" t="s">
        <v>1</v>
      </c>
      <c r="N203" s="139" t="s">
        <v>43</v>
      </c>
      <c r="P203" s="140">
        <f>O203*H203</f>
        <v>0</v>
      </c>
      <c r="Q203" s="140">
        <v>0</v>
      </c>
      <c r="R203" s="140">
        <f>Q203*H203</f>
        <v>0</v>
      </c>
      <c r="S203" s="140">
        <v>0</v>
      </c>
      <c r="T203" s="141">
        <f>S203*H203</f>
        <v>0</v>
      </c>
      <c r="AR203" s="142" t="s">
        <v>2501</v>
      </c>
      <c r="AT203" s="142" t="s">
        <v>165</v>
      </c>
      <c r="AU203" s="142" t="s">
        <v>88</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2501</v>
      </c>
      <c r="BM203" s="142" t="s">
        <v>1291</v>
      </c>
    </row>
    <row r="204" spans="2:65" s="1" customFormat="1" ht="19.5">
      <c r="B204" s="31"/>
      <c r="D204" s="144" t="s">
        <v>172</v>
      </c>
      <c r="F204" s="145" t="s">
        <v>3846</v>
      </c>
      <c r="I204" s="146"/>
      <c r="L204" s="31"/>
      <c r="M204" s="188"/>
      <c r="N204" s="170"/>
      <c r="O204" s="170"/>
      <c r="P204" s="170"/>
      <c r="Q204" s="170"/>
      <c r="R204" s="170"/>
      <c r="S204" s="170"/>
      <c r="T204" s="189"/>
      <c r="AT204" s="16" t="s">
        <v>172</v>
      </c>
      <c r="AU204" s="16" t="s">
        <v>88</v>
      </c>
    </row>
    <row r="205" spans="2:65" s="1" customFormat="1" ht="6.95" customHeight="1">
      <c r="B205" s="43"/>
      <c r="C205" s="44"/>
      <c r="D205" s="44"/>
      <c r="E205" s="44"/>
      <c r="F205" s="44"/>
      <c r="G205" s="44"/>
      <c r="H205" s="44"/>
      <c r="I205" s="44"/>
      <c r="J205" s="44"/>
      <c r="K205" s="44"/>
      <c r="L205" s="31"/>
    </row>
  </sheetData>
  <sheetProtection algorithmName="SHA-512" hashValue="r5MdRPkgL2rOmtvVmf16sK8x/9XwOYpal/qkNycuJx0QymXiTPN1ROsAx/wiffn1s6vAfOhPv+4fi/rLEVR5wg==" saltValue="+rkeB8ZNCSwRKxZp4i3NfQ0d96XjXMsqXc01mMcGRHUEEo2QhJ9eHpa/HWAeV/omavGi40aVMVGWeONmKanhLQ==" spinCount="100000" sheet="1" objects="1" scenarios="1" formatColumns="0" formatRows="0" autoFilter="0"/>
  <autoFilter ref="C117:K204" xr:uid="{00000000-0009-0000-0000-00000A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25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118</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3970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ROUND(J124,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ROUND((SUM(BE124:BE250)),  2)</f>
        <v>0</v>
      </c>
      <c r="I33" s="91">
        <v>0.21</v>
      </c>
      <c r="J33" s="90">
        <f>ROUND(((SUM(BE124:BE250))*I33),  2)</f>
        <v>0</v>
      </c>
      <c r="L33" s="31"/>
    </row>
    <row r="34" spans="2:12" s="1" customFormat="1" ht="14.45" customHeight="1">
      <c r="B34" s="31"/>
      <c r="E34" s="26" t="s">
        <v>44</v>
      </c>
      <c r="F34" s="90">
        <f>ROUND((SUM(BF124:BF250)),  2)</f>
        <v>0</v>
      </c>
      <c r="I34" s="91">
        <v>0.15</v>
      </c>
      <c r="J34" s="90">
        <f>ROUND(((SUM(BF124:BF250))*I34),  2)</f>
        <v>0</v>
      </c>
      <c r="L34" s="31"/>
    </row>
    <row r="35" spans="2:12" s="1" customFormat="1" ht="14.45" hidden="1" customHeight="1">
      <c r="B35" s="31"/>
      <c r="E35" s="26" t="s">
        <v>45</v>
      </c>
      <c r="F35" s="90">
        <f>ROUND((SUM(BG124:BG250)),  2)</f>
        <v>0</v>
      </c>
      <c r="I35" s="91">
        <v>0.21</v>
      </c>
      <c r="J35" s="90">
        <f>0</f>
        <v>0</v>
      </c>
      <c r="L35" s="31"/>
    </row>
    <row r="36" spans="2:12" s="1" customFormat="1" ht="14.45" hidden="1" customHeight="1">
      <c r="B36" s="31"/>
      <c r="E36" s="26" t="s">
        <v>46</v>
      </c>
      <c r="F36" s="90">
        <f>ROUND((SUM(BH124:BH250)),  2)</f>
        <v>0</v>
      </c>
      <c r="I36" s="91">
        <v>0.15</v>
      </c>
      <c r="J36" s="90">
        <f>0</f>
        <v>0</v>
      </c>
      <c r="L36" s="31"/>
    </row>
    <row r="37" spans="2:12" s="1" customFormat="1" ht="14.45" hidden="1" customHeight="1">
      <c r="B37" s="31"/>
      <c r="E37" s="26" t="s">
        <v>47</v>
      </c>
      <c r="F37" s="90">
        <f>ROUND((SUM(BI124:BI250)),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06 - 11 - KANALIZACE DEŠŤOVÁ</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J124</f>
        <v>0</v>
      </c>
      <c r="L96" s="31"/>
      <c r="AU96" s="16" t="s">
        <v>135</v>
      </c>
    </row>
    <row r="97" spans="2:12" s="8" customFormat="1" ht="24.95" hidden="1" customHeight="1">
      <c r="B97" s="103"/>
      <c r="D97" s="104" t="s">
        <v>136</v>
      </c>
      <c r="E97" s="105"/>
      <c r="F97" s="105"/>
      <c r="G97" s="105"/>
      <c r="H97" s="105"/>
      <c r="I97" s="105"/>
      <c r="J97" s="106">
        <f>J125</f>
        <v>0</v>
      </c>
      <c r="L97" s="103"/>
    </row>
    <row r="98" spans="2:12" s="9" customFormat="1" ht="19.899999999999999" hidden="1" customHeight="1">
      <c r="B98" s="107"/>
      <c r="D98" s="108" t="s">
        <v>528</v>
      </c>
      <c r="E98" s="109"/>
      <c r="F98" s="109"/>
      <c r="G98" s="109"/>
      <c r="H98" s="109"/>
      <c r="I98" s="109"/>
      <c r="J98" s="110">
        <f>J126</f>
        <v>0</v>
      </c>
      <c r="L98" s="107"/>
    </row>
    <row r="99" spans="2:12" s="9" customFormat="1" ht="19.899999999999999" hidden="1" customHeight="1">
      <c r="B99" s="107"/>
      <c r="D99" s="108" t="s">
        <v>3971</v>
      </c>
      <c r="E99" s="109"/>
      <c r="F99" s="109"/>
      <c r="G99" s="109"/>
      <c r="H99" s="109"/>
      <c r="I99" s="109"/>
      <c r="J99" s="110">
        <f>J191</f>
        <v>0</v>
      </c>
      <c r="L99" s="107"/>
    </row>
    <row r="100" spans="2:12" s="9" customFormat="1" ht="19.899999999999999" hidden="1" customHeight="1">
      <c r="B100" s="107"/>
      <c r="D100" s="108" t="s">
        <v>532</v>
      </c>
      <c r="E100" s="109"/>
      <c r="F100" s="109"/>
      <c r="G100" s="109"/>
      <c r="H100" s="109"/>
      <c r="I100" s="109"/>
      <c r="J100" s="110">
        <f>J196</f>
        <v>0</v>
      </c>
      <c r="L100" s="107"/>
    </row>
    <row r="101" spans="2:12" s="9" customFormat="1" ht="19.899999999999999" hidden="1" customHeight="1">
      <c r="B101" s="107"/>
      <c r="D101" s="108" t="s">
        <v>537</v>
      </c>
      <c r="E101" s="109"/>
      <c r="F101" s="109"/>
      <c r="G101" s="109"/>
      <c r="H101" s="109"/>
      <c r="I101" s="109"/>
      <c r="J101" s="110">
        <f>J199</f>
        <v>0</v>
      </c>
      <c r="L101" s="107"/>
    </row>
    <row r="102" spans="2:12" s="8" customFormat="1" ht="24.95" hidden="1" customHeight="1">
      <c r="B102" s="103"/>
      <c r="D102" s="104" t="s">
        <v>3972</v>
      </c>
      <c r="E102" s="105"/>
      <c r="F102" s="105"/>
      <c r="G102" s="105"/>
      <c r="H102" s="105"/>
      <c r="I102" s="105"/>
      <c r="J102" s="106">
        <f>J244</f>
        <v>0</v>
      </c>
      <c r="L102" s="103"/>
    </row>
    <row r="103" spans="2:12" s="9" customFormat="1" ht="19.899999999999999" hidden="1" customHeight="1">
      <c r="B103" s="107"/>
      <c r="D103" s="108" t="s">
        <v>3973</v>
      </c>
      <c r="E103" s="109"/>
      <c r="F103" s="109"/>
      <c r="G103" s="109"/>
      <c r="H103" s="109"/>
      <c r="I103" s="109"/>
      <c r="J103" s="110">
        <f>J245</f>
        <v>0</v>
      </c>
      <c r="L103" s="107"/>
    </row>
    <row r="104" spans="2:12" s="9" customFormat="1" ht="19.899999999999999" hidden="1" customHeight="1">
      <c r="B104" s="107"/>
      <c r="D104" s="108" t="s">
        <v>3974</v>
      </c>
      <c r="E104" s="109"/>
      <c r="F104" s="109"/>
      <c r="G104" s="109"/>
      <c r="H104" s="109"/>
      <c r="I104" s="109"/>
      <c r="J104" s="110">
        <f>J248</f>
        <v>0</v>
      </c>
      <c r="L104" s="107"/>
    </row>
    <row r="105" spans="2:12" s="1" customFormat="1" ht="21.75" hidden="1" customHeight="1">
      <c r="B105" s="31"/>
      <c r="L105" s="31"/>
    </row>
    <row r="106" spans="2:12" s="1" customFormat="1" ht="6.95" hidden="1" customHeight="1">
      <c r="B106" s="43"/>
      <c r="C106" s="44"/>
      <c r="D106" s="44"/>
      <c r="E106" s="44"/>
      <c r="F106" s="44"/>
      <c r="G106" s="44"/>
      <c r="H106" s="44"/>
      <c r="I106" s="44"/>
      <c r="J106" s="44"/>
      <c r="K106" s="44"/>
      <c r="L106" s="31"/>
    </row>
    <row r="107" spans="2:12" ht="11.25" hidden="1"/>
    <row r="108" spans="2:12" ht="11.25" hidden="1"/>
    <row r="109" spans="2:12" ht="11.25" hidden="1"/>
    <row r="110" spans="2:12" s="1" customFormat="1" ht="6.95" customHeight="1">
      <c r="B110" s="45"/>
      <c r="C110" s="46"/>
      <c r="D110" s="46"/>
      <c r="E110" s="46"/>
      <c r="F110" s="46"/>
      <c r="G110" s="46"/>
      <c r="H110" s="46"/>
      <c r="I110" s="46"/>
      <c r="J110" s="46"/>
      <c r="K110" s="46"/>
      <c r="L110" s="31"/>
    </row>
    <row r="111" spans="2:12" s="1" customFormat="1" ht="24.95" customHeight="1">
      <c r="B111" s="31"/>
      <c r="C111" s="20" t="s">
        <v>147</v>
      </c>
      <c r="L111" s="31"/>
    </row>
    <row r="112" spans="2:12" s="1" customFormat="1" ht="6.95" customHeight="1">
      <c r="B112" s="31"/>
      <c r="L112" s="31"/>
    </row>
    <row r="113" spans="2:65" s="1" customFormat="1" ht="12" customHeight="1">
      <c r="B113" s="31"/>
      <c r="C113" s="26" t="s">
        <v>16</v>
      </c>
      <c r="L113" s="31"/>
    </row>
    <row r="114" spans="2:65" s="1" customFormat="1" ht="26.25" customHeight="1">
      <c r="B114" s="31"/>
      <c r="E114" s="228" t="str">
        <f>E7</f>
        <v>STAVEBNÍ ÚPRAVY HASIČSKÉ ZBROJNICE HEŘMANICE - SLEZSKÁ OSTRAVA</v>
      </c>
      <c r="F114" s="229"/>
      <c r="G114" s="229"/>
      <c r="H114" s="229"/>
      <c r="L114" s="31"/>
    </row>
    <row r="115" spans="2:65" s="1" customFormat="1" ht="12" customHeight="1">
      <c r="B115" s="31"/>
      <c r="C115" s="26" t="s">
        <v>129</v>
      </c>
      <c r="L115" s="31"/>
    </row>
    <row r="116" spans="2:65" s="1" customFormat="1" ht="16.5" customHeight="1">
      <c r="B116" s="31"/>
      <c r="E116" s="194" t="str">
        <f>E9</f>
        <v>SO 06 - 11 - KANALIZACE DEŠŤOVÁ</v>
      </c>
      <c r="F116" s="230"/>
      <c r="G116" s="230"/>
      <c r="H116" s="230"/>
      <c r="L116" s="31"/>
    </row>
    <row r="117" spans="2:65" s="1" customFormat="1" ht="6.95" customHeight="1">
      <c r="B117" s="31"/>
      <c r="L117" s="31"/>
    </row>
    <row r="118" spans="2:65" s="1" customFormat="1" ht="12" customHeight="1">
      <c r="B118" s="31"/>
      <c r="C118" s="26" t="s">
        <v>20</v>
      </c>
      <c r="F118" s="24" t="str">
        <f>F12</f>
        <v>SLEZSKÁ OSTRAVA</v>
      </c>
      <c r="I118" s="26" t="s">
        <v>22</v>
      </c>
      <c r="J118" s="51" t="str">
        <f>IF(J12="","",J12)</f>
        <v>10. 8. 2023</v>
      </c>
      <c r="L118" s="31"/>
    </row>
    <row r="119" spans="2:65" s="1" customFormat="1" ht="6.95" customHeight="1">
      <c r="B119" s="31"/>
      <c r="L119" s="31"/>
    </row>
    <row r="120" spans="2:65" s="1" customFormat="1" ht="15.2" customHeight="1">
      <c r="B120" s="31"/>
      <c r="C120" s="26" t="s">
        <v>24</v>
      </c>
      <c r="F120" s="24" t="str">
        <f>E15</f>
        <v>SMO - SLEZSKÁ OSTRAVA</v>
      </c>
      <c r="I120" s="26" t="s">
        <v>30</v>
      </c>
      <c r="J120" s="29" t="str">
        <f>E21</f>
        <v>SPAN s.r.o.</v>
      </c>
      <c r="L120" s="31"/>
    </row>
    <row r="121" spans="2:65" s="1" customFormat="1" ht="15.2" customHeight="1">
      <c r="B121" s="31"/>
      <c r="C121" s="26" t="s">
        <v>28</v>
      </c>
      <c r="F121" s="24" t="str">
        <f>IF(E18="","",E18)</f>
        <v>Vyplň údaj</v>
      </c>
      <c r="I121" s="26" t="s">
        <v>35</v>
      </c>
      <c r="J121" s="29" t="str">
        <f>E24</f>
        <v>SPAN S.R.O.</v>
      </c>
      <c r="L121" s="31"/>
    </row>
    <row r="122" spans="2:65" s="1" customFormat="1" ht="10.35" customHeight="1">
      <c r="B122" s="31"/>
      <c r="L122" s="31"/>
    </row>
    <row r="123" spans="2:65" s="10" customFormat="1" ht="29.25" customHeight="1">
      <c r="B123" s="111"/>
      <c r="C123" s="112" t="s">
        <v>148</v>
      </c>
      <c r="D123" s="113" t="s">
        <v>63</v>
      </c>
      <c r="E123" s="113" t="s">
        <v>59</v>
      </c>
      <c r="F123" s="113" t="s">
        <v>60</v>
      </c>
      <c r="G123" s="113" t="s">
        <v>149</v>
      </c>
      <c r="H123" s="113" t="s">
        <v>150</v>
      </c>
      <c r="I123" s="113" t="s">
        <v>151</v>
      </c>
      <c r="J123" s="113" t="s">
        <v>133</v>
      </c>
      <c r="K123" s="114" t="s">
        <v>152</v>
      </c>
      <c r="L123" s="111"/>
      <c r="M123" s="58" t="s">
        <v>1</v>
      </c>
      <c r="N123" s="59" t="s">
        <v>42</v>
      </c>
      <c r="O123" s="59" t="s">
        <v>153</v>
      </c>
      <c r="P123" s="59" t="s">
        <v>154</v>
      </c>
      <c r="Q123" s="59" t="s">
        <v>155</v>
      </c>
      <c r="R123" s="59" t="s">
        <v>156</v>
      </c>
      <c r="S123" s="59" t="s">
        <v>157</v>
      </c>
      <c r="T123" s="60" t="s">
        <v>158</v>
      </c>
    </row>
    <row r="124" spans="2:65" s="1" customFormat="1" ht="22.9" customHeight="1">
      <c r="B124" s="31"/>
      <c r="C124" s="63" t="s">
        <v>159</v>
      </c>
      <c r="J124" s="115">
        <f>BK124</f>
        <v>0</v>
      </c>
      <c r="L124" s="31"/>
      <c r="M124" s="61"/>
      <c r="N124" s="52"/>
      <c r="O124" s="52"/>
      <c r="P124" s="116">
        <f>P125+P244</f>
        <v>0</v>
      </c>
      <c r="Q124" s="52"/>
      <c r="R124" s="116">
        <f>R125+R244</f>
        <v>0</v>
      </c>
      <c r="S124" s="52"/>
      <c r="T124" s="117">
        <f>T125+T244</f>
        <v>0</v>
      </c>
      <c r="AT124" s="16" t="s">
        <v>77</v>
      </c>
      <c r="AU124" s="16" t="s">
        <v>135</v>
      </c>
      <c r="BK124" s="118">
        <f>BK125+BK244</f>
        <v>0</v>
      </c>
    </row>
    <row r="125" spans="2:65" s="11" customFormat="1" ht="25.9" customHeight="1">
      <c r="B125" s="119"/>
      <c r="D125" s="120" t="s">
        <v>77</v>
      </c>
      <c r="E125" s="121" t="s">
        <v>160</v>
      </c>
      <c r="F125" s="121" t="s">
        <v>161</v>
      </c>
      <c r="I125" s="122"/>
      <c r="J125" s="123">
        <f>BK125</f>
        <v>0</v>
      </c>
      <c r="L125" s="119"/>
      <c r="M125" s="124"/>
      <c r="P125" s="125">
        <f>P126+P191+P196+P199</f>
        <v>0</v>
      </c>
      <c r="R125" s="125">
        <f>R126+R191+R196+R199</f>
        <v>0</v>
      </c>
      <c r="T125" s="126">
        <f>T126+T191+T196+T199</f>
        <v>0</v>
      </c>
      <c r="AR125" s="120" t="s">
        <v>86</v>
      </c>
      <c r="AT125" s="127" t="s">
        <v>77</v>
      </c>
      <c r="AU125" s="127" t="s">
        <v>78</v>
      </c>
      <c r="AY125" s="120" t="s">
        <v>162</v>
      </c>
      <c r="BK125" s="128">
        <f>BK126+BK191+BK196+BK199</f>
        <v>0</v>
      </c>
    </row>
    <row r="126" spans="2:65" s="11" customFormat="1" ht="22.9" customHeight="1">
      <c r="B126" s="119"/>
      <c r="D126" s="120" t="s">
        <v>77</v>
      </c>
      <c r="E126" s="129" t="s">
        <v>86</v>
      </c>
      <c r="F126" s="129" t="s">
        <v>547</v>
      </c>
      <c r="I126" s="122"/>
      <c r="J126" s="130">
        <f>BK126</f>
        <v>0</v>
      </c>
      <c r="L126" s="119"/>
      <c r="M126" s="124"/>
      <c r="P126" s="125">
        <f>SUM(P127:P190)</f>
        <v>0</v>
      </c>
      <c r="R126" s="125">
        <f>SUM(R127:R190)</f>
        <v>0</v>
      </c>
      <c r="T126" s="126">
        <f>SUM(T127:T190)</f>
        <v>0</v>
      </c>
      <c r="AR126" s="120" t="s">
        <v>86</v>
      </c>
      <c r="AT126" s="127" t="s">
        <v>77</v>
      </c>
      <c r="AU126" s="127" t="s">
        <v>86</v>
      </c>
      <c r="AY126" s="120" t="s">
        <v>162</v>
      </c>
      <c r="BK126" s="128">
        <f>SUM(BK127:BK190)</f>
        <v>0</v>
      </c>
    </row>
    <row r="127" spans="2:65" s="1" customFormat="1" ht="44.25" customHeight="1">
      <c r="B127" s="31"/>
      <c r="C127" s="131" t="s">
        <v>86</v>
      </c>
      <c r="D127" s="131" t="s">
        <v>165</v>
      </c>
      <c r="E127" s="132" t="s">
        <v>3841</v>
      </c>
      <c r="F127" s="133" t="s">
        <v>3975</v>
      </c>
      <c r="G127" s="134" t="s">
        <v>561</v>
      </c>
      <c r="H127" s="135">
        <v>45</v>
      </c>
      <c r="I127" s="136"/>
      <c r="J127" s="137">
        <f>ROUND(I127*H127,2)</f>
        <v>0</v>
      </c>
      <c r="K127" s="133" t="s">
        <v>1</v>
      </c>
      <c r="L127" s="31"/>
      <c r="M127" s="138" t="s">
        <v>1</v>
      </c>
      <c r="N127" s="139" t="s">
        <v>43</v>
      </c>
      <c r="P127" s="140">
        <f>O127*H127</f>
        <v>0</v>
      </c>
      <c r="Q127" s="140">
        <v>0</v>
      </c>
      <c r="R127" s="140">
        <f>Q127*H127</f>
        <v>0</v>
      </c>
      <c r="S127" s="140">
        <v>0</v>
      </c>
      <c r="T127" s="141">
        <f>S127*H127</f>
        <v>0</v>
      </c>
      <c r="AR127" s="142" t="s">
        <v>170</v>
      </c>
      <c r="AT127" s="142" t="s">
        <v>165</v>
      </c>
      <c r="AU127" s="142" t="s">
        <v>88</v>
      </c>
      <c r="AY127" s="16" t="s">
        <v>162</v>
      </c>
      <c r="BE127" s="143">
        <f>IF(N127="základní",J127,0)</f>
        <v>0</v>
      </c>
      <c r="BF127" s="143">
        <f>IF(N127="snížená",J127,0)</f>
        <v>0</v>
      </c>
      <c r="BG127" s="143">
        <f>IF(N127="zákl. přenesená",J127,0)</f>
        <v>0</v>
      </c>
      <c r="BH127" s="143">
        <f>IF(N127="sníž. přenesená",J127,0)</f>
        <v>0</v>
      </c>
      <c r="BI127" s="143">
        <f>IF(N127="nulová",J127,0)</f>
        <v>0</v>
      </c>
      <c r="BJ127" s="16" t="s">
        <v>86</v>
      </c>
      <c r="BK127" s="143">
        <f>ROUND(I127*H127,2)</f>
        <v>0</v>
      </c>
      <c r="BL127" s="16" t="s">
        <v>170</v>
      </c>
      <c r="BM127" s="142" t="s">
        <v>88</v>
      </c>
    </row>
    <row r="128" spans="2:65" s="1" customFormat="1" ht="29.25">
      <c r="B128" s="31"/>
      <c r="D128" s="144" t="s">
        <v>172</v>
      </c>
      <c r="F128" s="145" t="s">
        <v>3843</v>
      </c>
      <c r="I128" s="146"/>
      <c r="L128" s="31"/>
      <c r="M128" s="147"/>
      <c r="T128" s="55"/>
      <c r="AT128" s="16" t="s">
        <v>172</v>
      </c>
      <c r="AU128" s="16" t="s">
        <v>88</v>
      </c>
    </row>
    <row r="129" spans="2:65" s="1" customFormat="1" ht="33" customHeight="1">
      <c r="B129" s="31"/>
      <c r="C129" s="131" t="s">
        <v>88</v>
      </c>
      <c r="D129" s="131" t="s">
        <v>165</v>
      </c>
      <c r="E129" s="132" t="s">
        <v>3976</v>
      </c>
      <c r="F129" s="133" t="s">
        <v>3977</v>
      </c>
      <c r="G129" s="134" t="s">
        <v>168</v>
      </c>
      <c r="H129" s="135">
        <v>39</v>
      </c>
      <c r="I129" s="136"/>
      <c r="J129" s="137">
        <f>ROUND(I129*H129,2)</f>
        <v>0</v>
      </c>
      <c r="K129" s="133" t="s">
        <v>1</v>
      </c>
      <c r="L129" s="31"/>
      <c r="M129" s="138" t="s">
        <v>1</v>
      </c>
      <c r="N129" s="139" t="s">
        <v>43</v>
      </c>
      <c r="P129" s="140">
        <f>O129*H129</f>
        <v>0</v>
      </c>
      <c r="Q129" s="140">
        <v>0</v>
      </c>
      <c r="R129" s="140">
        <f>Q129*H129</f>
        <v>0</v>
      </c>
      <c r="S129" s="140">
        <v>0</v>
      </c>
      <c r="T129" s="141">
        <f>S129*H129</f>
        <v>0</v>
      </c>
      <c r="AR129" s="142" t="s">
        <v>170</v>
      </c>
      <c r="AT129" s="142" t="s">
        <v>165</v>
      </c>
      <c r="AU129" s="142" t="s">
        <v>88</v>
      </c>
      <c r="AY129" s="16" t="s">
        <v>162</v>
      </c>
      <c r="BE129" s="143">
        <f>IF(N129="základní",J129,0)</f>
        <v>0</v>
      </c>
      <c r="BF129" s="143">
        <f>IF(N129="snížená",J129,0)</f>
        <v>0</v>
      </c>
      <c r="BG129" s="143">
        <f>IF(N129="zákl. přenesená",J129,0)</f>
        <v>0</v>
      </c>
      <c r="BH129" s="143">
        <f>IF(N129="sníž. přenesená",J129,0)</f>
        <v>0</v>
      </c>
      <c r="BI129" s="143">
        <f>IF(N129="nulová",J129,0)</f>
        <v>0</v>
      </c>
      <c r="BJ129" s="16" t="s">
        <v>86</v>
      </c>
      <c r="BK129" s="143">
        <f>ROUND(I129*H129,2)</f>
        <v>0</v>
      </c>
      <c r="BL129" s="16" t="s">
        <v>170</v>
      </c>
      <c r="BM129" s="142" t="s">
        <v>205</v>
      </c>
    </row>
    <row r="130" spans="2:65" s="1" customFormat="1" ht="29.25">
      <c r="B130" s="31"/>
      <c r="D130" s="144" t="s">
        <v>172</v>
      </c>
      <c r="F130" s="145" t="s">
        <v>3978</v>
      </c>
      <c r="I130" s="146"/>
      <c r="L130" s="31"/>
      <c r="M130" s="147"/>
      <c r="T130" s="55"/>
      <c r="AT130" s="16" t="s">
        <v>172</v>
      </c>
      <c r="AU130" s="16" t="s">
        <v>88</v>
      </c>
    </row>
    <row r="131" spans="2:65" s="1" customFormat="1" ht="37.9" customHeight="1">
      <c r="B131" s="31"/>
      <c r="C131" s="131" t="s">
        <v>182</v>
      </c>
      <c r="D131" s="131" t="s">
        <v>165</v>
      </c>
      <c r="E131" s="132" t="s">
        <v>3979</v>
      </c>
      <c r="F131" s="133" t="s">
        <v>3980</v>
      </c>
      <c r="G131" s="134" t="s">
        <v>168</v>
      </c>
      <c r="H131" s="135">
        <v>20</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88</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235</v>
      </c>
    </row>
    <row r="132" spans="2:65" s="1" customFormat="1" ht="29.25">
      <c r="B132" s="31"/>
      <c r="D132" s="144" t="s">
        <v>172</v>
      </c>
      <c r="F132" s="145" t="s">
        <v>3978</v>
      </c>
      <c r="I132" s="146"/>
      <c r="L132" s="31"/>
      <c r="M132" s="147"/>
      <c r="T132" s="55"/>
      <c r="AT132" s="16" t="s">
        <v>172</v>
      </c>
      <c r="AU132" s="16" t="s">
        <v>88</v>
      </c>
    </row>
    <row r="133" spans="2:65" s="1" customFormat="1" ht="37.9" customHeight="1">
      <c r="B133" s="31"/>
      <c r="C133" s="131" t="s">
        <v>170</v>
      </c>
      <c r="D133" s="131" t="s">
        <v>165</v>
      </c>
      <c r="E133" s="132" t="s">
        <v>3981</v>
      </c>
      <c r="F133" s="133" t="s">
        <v>3982</v>
      </c>
      <c r="G133" s="134" t="s">
        <v>168</v>
      </c>
      <c r="H133" s="135">
        <v>45</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88</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265</v>
      </c>
    </row>
    <row r="134" spans="2:65" s="1" customFormat="1" ht="29.25">
      <c r="B134" s="31"/>
      <c r="D134" s="144" t="s">
        <v>172</v>
      </c>
      <c r="F134" s="145" t="s">
        <v>3978</v>
      </c>
      <c r="I134" s="146"/>
      <c r="L134" s="31"/>
      <c r="M134" s="147"/>
      <c r="T134" s="55"/>
      <c r="AT134" s="16" t="s">
        <v>172</v>
      </c>
      <c r="AU134" s="16" t="s">
        <v>88</v>
      </c>
    </row>
    <row r="135" spans="2:65" s="1" customFormat="1" ht="62.65" customHeight="1">
      <c r="B135" s="31"/>
      <c r="C135" s="131" t="s">
        <v>191</v>
      </c>
      <c r="D135" s="131" t="s">
        <v>165</v>
      </c>
      <c r="E135" s="132" t="s">
        <v>3983</v>
      </c>
      <c r="F135" s="133" t="s">
        <v>3984</v>
      </c>
      <c r="G135" s="134" t="s">
        <v>168</v>
      </c>
      <c r="H135" s="135">
        <v>61.6</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88</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291</v>
      </c>
    </row>
    <row r="136" spans="2:65" s="1" customFormat="1" ht="29.25">
      <c r="B136" s="31"/>
      <c r="D136" s="144" t="s">
        <v>172</v>
      </c>
      <c r="F136" s="145" t="s">
        <v>3978</v>
      </c>
      <c r="I136" s="146"/>
      <c r="L136" s="31"/>
      <c r="M136" s="147"/>
      <c r="T136" s="55"/>
      <c r="AT136" s="16" t="s">
        <v>172</v>
      </c>
      <c r="AU136" s="16" t="s">
        <v>88</v>
      </c>
    </row>
    <row r="137" spans="2:65" s="1" customFormat="1" ht="24.2" customHeight="1">
      <c r="B137" s="31"/>
      <c r="C137" s="131" t="s">
        <v>196</v>
      </c>
      <c r="D137" s="131" t="s">
        <v>165</v>
      </c>
      <c r="E137" s="132" t="s">
        <v>608</v>
      </c>
      <c r="F137" s="133" t="s">
        <v>3985</v>
      </c>
      <c r="G137" s="134" t="s">
        <v>176</v>
      </c>
      <c r="H137" s="135">
        <v>112</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88</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330</v>
      </c>
    </row>
    <row r="138" spans="2:65" s="1" customFormat="1" ht="19.5">
      <c r="B138" s="31"/>
      <c r="D138" s="144" t="s">
        <v>172</v>
      </c>
      <c r="F138" s="145" t="s">
        <v>3846</v>
      </c>
      <c r="I138" s="146"/>
      <c r="L138" s="31"/>
      <c r="M138" s="147"/>
      <c r="T138" s="55"/>
      <c r="AT138" s="16" t="s">
        <v>172</v>
      </c>
      <c r="AU138" s="16" t="s">
        <v>88</v>
      </c>
    </row>
    <row r="139" spans="2:65" s="1" customFormat="1" ht="24.2" customHeight="1">
      <c r="B139" s="31"/>
      <c r="C139" s="131" t="s">
        <v>201</v>
      </c>
      <c r="D139" s="131" t="s">
        <v>165</v>
      </c>
      <c r="E139" s="132" t="s">
        <v>612</v>
      </c>
      <c r="F139" s="133" t="s">
        <v>613</v>
      </c>
      <c r="G139" s="134" t="s">
        <v>176</v>
      </c>
      <c r="H139" s="135">
        <v>112</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88</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364</v>
      </c>
    </row>
    <row r="140" spans="2:65" s="1" customFormat="1" ht="19.5">
      <c r="B140" s="31"/>
      <c r="D140" s="144" t="s">
        <v>172</v>
      </c>
      <c r="F140" s="145" t="s">
        <v>3846</v>
      </c>
      <c r="I140" s="146"/>
      <c r="L140" s="31"/>
      <c r="M140" s="147"/>
      <c r="T140" s="55"/>
      <c r="AT140" s="16" t="s">
        <v>172</v>
      </c>
      <c r="AU140" s="16" t="s">
        <v>88</v>
      </c>
    </row>
    <row r="141" spans="2:65" s="1" customFormat="1" ht="24.2" customHeight="1">
      <c r="B141" s="31"/>
      <c r="C141" s="131" t="s">
        <v>205</v>
      </c>
      <c r="D141" s="131" t="s">
        <v>165</v>
      </c>
      <c r="E141" s="132" t="s">
        <v>615</v>
      </c>
      <c r="F141" s="133" t="s">
        <v>3853</v>
      </c>
      <c r="G141" s="134" t="s">
        <v>168</v>
      </c>
      <c r="H141" s="135">
        <v>165.6</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377</v>
      </c>
    </row>
    <row r="142" spans="2:65" s="1" customFormat="1" ht="19.5">
      <c r="B142" s="31"/>
      <c r="D142" s="144" t="s">
        <v>172</v>
      </c>
      <c r="F142" s="145" t="s">
        <v>3846</v>
      </c>
      <c r="I142" s="146"/>
      <c r="L142" s="31"/>
      <c r="M142" s="147"/>
      <c r="T142" s="55"/>
      <c r="AT142" s="16" t="s">
        <v>172</v>
      </c>
      <c r="AU142" s="16" t="s">
        <v>88</v>
      </c>
    </row>
    <row r="143" spans="2:65" s="1" customFormat="1" ht="37.9" customHeight="1">
      <c r="B143" s="31"/>
      <c r="C143" s="131" t="s">
        <v>163</v>
      </c>
      <c r="D143" s="131" t="s">
        <v>165</v>
      </c>
      <c r="E143" s="132" t="s">
        <v>622</v>
      </c>
      <c r="F143" s="133" t="s">
        <v>3986</v>
      </c>
      <c r="G143" s="134" t="s">
        <v>168</v>
      </c>
      <c r="H143" s="135">
        <v>130.80000000000001</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88</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387</v>
      </c>
    </row>
    <row r="144" spans="2:65" s="1" customFormat="1" ht="19.5">
      <c r="B144" s="31"/>
      <c r="D144" s="144" t="s">
        <v>172</v>
      </c>
      <c r="F144" s="145" t="s">
        <v>3859</v>
      </c>
      <c r="I144" s="146"/>
      <c r="L144" s="31"/>
      <c r="M144" s="147"/>
      <c r="T144" s="55"/>
      <c r="AT144" s="16" t="s">
        <v>172</v>
      </c>
      <c r="AU144" s="16" t="s">
        <v>88</v>
      </c>
    </row>
    <row r="145" spans="2:65" s="1" customFormat="1" ht="66.75" customHeight="1">
      <c r="B145" s="31"/>
      <c r="C145" s="131" t="s">
        <v>214</v>
      </c>
      <c r="D145" s="131" t="s">
        <v>165</v>
      </c>
      <c r="E145" s="132" t="s">
        <v>625</v>
      </c>
      <c r="F145" s="133" t="s">
        <v>3987</v>
      </c>
      <c r="G145" s="134" t="s">
        <v>168</v>
      </c>
      <c r="H145" s="135">
        <v>100.2</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408</v>
      </c>
    </row>
    <row r="146" spans="2:65" s="1" customFormat="1" ht="19.5">
      <c r="B146" s="31"/>
      <c r="D146" s="144" t="s">
        <v>172</v>
      </c>
      <c r="F146" s="145" t="s">
        <v>3846</v>
      </c>
      <c r="I146" s="146"/>
      <c r="L146" s="31"/>
      <c r="M146" s="147"/>
      <c r="T146" s="55"/>
      <c r="AT146" s="16" t="s">
        <v>172</v>
      </c>
      <c r="AU146" s="16" t="s">
        <v>88</v>
      </c>
    </row>
    <row r="147" spans="2:65" s="1" customFormat="1" ht="49.15" customHeight="1">
      <c r="B147" s="31"/>
      <c r="C147" s="131" t="s">
        <v>221</v>
      </c>
      <c r="D147" s="131" t="s">
        <v>165</v>
      </c>
      <c r="E147" s="132" t="s">
        <v>628</v>
      </c>
      <c r="F147" s="133" t="s">
        <v>3988</v>
      </c>
      <c r="G147" s="134" t="s">
        <v>168</v>
      </c>
      <c r="H147" s="135">
        <v>1002</v>
      </c>
      <c r="I147" s="136"/>
      <c r="J147" s="137">
        <f>ROUND(I147*H147,2)</f>
        <v>0</v>
      </c>
      <c r="K147" s="133" t="s">
        <v>1</v>
      </c>
      <c r="L147" s="31"/>
      <c r="M147" s="138" t="s">
        <v>1</v>
      </c>
      <c r="N147" s="139" t="s">
        <v>43</v>
      </c>
      <c r="P147" s="140">
        <f>O147*H147</f>
        <v>0</v>
      </c>
      <c r="Q147" s="140">
        <v>0</v>
      </c>
      <c r="R147" s="140">
        <f>Q147*H147</f>
        <v>0</v>
      </c>
      <c r="S147" s="140">
        <v>0</v>
      </c>
      <c r="T147" s="141">
        <f>S147*H147</f>
        <v>0</v>
      </c>
      <c r="AR147" s="142" t="s">
        <v>170</v>
      </c>
      <c r="AT147" s="142" t="s">
        <v>165</v>
      </c>
      <c r="AU147" s="142" t="s">
        <v>88</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457</v>
      </c>
    </row>
    <row r="148" spans="2:65" s="1" customFormat="1" ht="19.5">
      <c r="B148" s="31"/>
      <c r="D148" s="144" t="s">
        <v>172</v>
      </c>
      <c r="F148" s="145" t="s">
        <v>3846</v>
      </c>
      <c r="I148" s="146"/>
      <c r="L148" s="31"/>
      <c r="M148" s="147"/>
      <c r="T148" s="55"/>
      <c r="AT148" s="16" t="s">
        <v>172</v>
      </c>
      <c r="AU148" s="16" t="s">
        <v>88</v>
      </c>
    </row>
    <row r="149" spans="2:65" s="1" customFormat="1" ht="16.5" customHeight="1">
      <c r="B149" s="31"/>
      <c r="C149" s="131" t="s">
        <v>226</v>
      </c>
      <c r="D149" s="131" t="s">
        <v>165</v>
      </c>
      <c r="E149" s="132" t="s">
        <v>3660</v>
      </c>
      <c r="F149" s="133" t="s">
        <v>3661</v>
      </c>
      <c r="G149" s="134" t="s">
        <v>168</v>
      </c>
      <c r="H149" s="135">
        <v>100.2</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88</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479</v>
      </c>
    </row>
    <row r="150" spans="2:65" s="1" customFormat="1" ht="19.5">
      <c r="B150" s="31"/>
      <c r="D150" s="144" t="s">
        <v>172</v>
      </c>
      <c r="F150" s="145" t="s">
        <v>3846</v>
      </c>
      <c r="I150" s="146"/>
      <c r="L150" s="31"/>
      <c r="M150" s="147"/>
      <c r="T150" s="55"/>
      <c r="AT150" s="16" t="s">
        <v>172</v>
      </c>
      <c r="AU150" s="16" t="s">
        <v>88</v>
      </c>
    </row>
    <row r="151" spans="2:65" s="1" customFormat="1" ht="66.75" customHeight="1">
      <c r="B151" s="31"/>
      <c r="C151" s="131" t="s">
        <v>230</v>
      </c>
      <c r="D151" s="131" t="s">
        <v>165</v>
      </c>
      <c r="E151" s="132" t="s">
        <v>3863</v>
      </c>
      <c r="F151" s="133" t="s">
        <v>3989</v>
      </c>
      <c r="G151" s="134" t="s">
        <v>353</v>
      </c>
      <c r="H151" s="135">
        <v>180.36</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88</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489</v>
      </c>
    </row>
    <row r="152" spans="2:65" s="1" customFormat="1" ht="19.5">
      <c r="B152" s="31"/>
      <c r="D152" s="144" t="s">
        <v>172</v>
      </c>
      <c r="F152" s="145" t="s">
        <v>3846</v>
      </c>
      <c r="I152" s="146"/>
      <c r="L152" s="31"/>
      <c r="M152" s="147"/>
      <c r="T152" s="55"/>
      <c r="AT152" s="16" t="s">
        <v>172</v>
      </c>
      <c r="AU152" s="16" t="s">
        <v>88</v>
      </c>
    </row>
    <row r="153" spans="2:65" s="1" customFormat="1" ht="33" customHeight="1">
      <c r="B153" s="31"/>
      <c r="C153" s="131" t="s">
        <v>235</v>
      </c>
      <c r="D153" s="131" t="s">
        <v>165</v>
      </c>
      <c r="E153" s="132" t="s">
        <v>3865</v>
      </c>
      <c r="F153" s="133" t="s">
        <v>3990</v>
      </c>
      <c r="G153" s="134" t="s">
        <v>168</v>
      </c>
      <c r="H153" s="135">
        <v>65.400000000000006</v>
      </c>
      <c r="I153" s="136"/>
      <c r="J153" s="137">
        <f>ROUND(I153*H153,2)</f>
        <v>0</v>
      </c>
      <c r="K153" s="133" t="s">
        <v>1</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509</v>
      </c>
    </row>
    <row r="154" spans="2:65" s="1" customFormat="1" ht="19.5">
      <c r="B154" s="31"/>
      <c r="D154" s="144" t="s">
        <v>172</v>
      </c>
      <c r="F154" s="145" t="s">
        <v>3846</v>
      </c>
      <c r="I154" s="146"/>
      <c r="L154" s="31"/>
      <c r="M154" s="147"/>
      <c r="T154" s="55"/>
      <c r="AT154" s="16" t="s">
        <v>172</v>
      </c>
      <c r="AU154" s="16" t="s">
        <v>88</v>
      </c>
    </row>
    <row r="155" spans="2:65" s="1" customFormat="1" ht="33" customHeight="1">
      <c r="B155" s="31"/>
      <c r="C155" s="131" t="s">
        <v>8</v>
      </c>
      <c r="D155" s="131" t="s">
        <v>165</v>
      </c>
      <c r="E155" s="132" t="s">
        <v>3991</v>
      </c>
      <c r="F155" s="133" t="s">
        <v>3992</v>
      </c>
      <c r="G155" s="134" t="s">
        <v>168</v>
      </c>
      <c r="H155" s="135">
        <v>61.3</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88</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839</v>
      </c>
    </row>
    <row r="156" spans="2:65" s="1" customFormat="1" ht="19.5">
      <c r="B156" s="31"/>
      <c r="D156" s="144" t="s">
        <v>172</v>
      </c>
      <c r="F156" s="145" t="s">
        <v>3846</v>
      </c>
      <c r="I156" s="146"/>
      <c r="L156" s="31"/>
      <c r="M156" s="147"/>
      <c r="T156" s="55"/>
      <c r="AT156" s="16" t="s">
        <v>172</v>
      </c>
      <c r="AU156" s="16" t="s">
        <v>88</v>
      </c>
    </row>
    <row r="157" spans="2:65" s="1" customFormat="1" ht="33" customHeight="1">
      <c r="B157" s="31"/>
      <c r="C157" s="173" t="s">
        <v>245</v>
      </c>
      <c r="D157" s="173" t="s">
        <v>644</v>
      </c>
      <c r="E157" s="174" t="s">
        <v>3993</v>
      </c>
      <c r="F157" s="175" t="s">
        <v>3994</v>
      </c>
      <c r="G157" s="176" t="s">
        <v>353</v>
      </c>
      <c r="H157" s="177">
        <v>110.34</v>
      </c>
      <c r="I157" s="178"/>
      <c r="J157" s="179">
        <f>ROUND(I157*H157,2)</f>
        <v>0</v>
      </c>
      <c r="K157" s="175" t="s">
        <v>1</v>
      </c>
      <c r="L157" s="180"/>
      <c r="M157" s="181" t="s">
        <v>1</v>
      </c>
      <c r="N157" s="182" t="s">
        <v>43</v>
      </c>
      <c r="P157" s="140">
        <f>O157*H157</f>
        <v>0</v>
      </c>
      <c r="Q157" s="140">
        <v>0</v>
      </c>
      <c r="R157" s="140">
        <f>Q157*H157</f>
        <v>0</v>
      </c>
      <c r="S157" s="140">
        <v>0</v>
      </c>
      <c r="T157" s="141">
        <f>S157*H157</f>
        <v>0</v>
      </c>
      <c r="AR157" s="142" t="s">
        <v>205</v>
      </c>
      <c r="AT157" s="142" t="s">
        <v>644</v>
      </c>
      <c r="AU157" s="142" t="s">
        <v>88</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870</v>
      </c>
    </row>
    <row r="158" spans="2:65" s="1" customFormat="1" ht="19.5">
      <c r="B158" s="31"/>
      <c r="D158" s="144" t="s">
        <v>172</v>
      </c>
      <c r="F158" s="145" t="s">
        <v>3995</v>
      </c>
      <c r="I158" s="146"/>
      <c r="L158" s="31"/>
      <c r="M158" s="147"/>
      <c r="T158" s="55"/>
      <c r="AT158" s="16" t="s">
        <v>172</v>
      </c>
      <c r="AU158" s="16" t="s">
        <v>88</v>
      </c>
    </row>
    <row r="159" spans="2:65" s="1" customFormat="1" ht="37.9" customHeight="1">
      <c r="B159" s="31"/>
      <c r="C159" s="173" t="s">
        <v>250</v>
      </c>
      <c r="D159" s="173" t="s">
        <v>644</v>
      </c>
      <c r="E159" s="174" t="s">
        <v>3869</v>
      </c>
      <c r="F159" s="175" t="s">
        <v>3996</v>
      </c>
      <c r="G159" s="176" t="s">
        <v>168</v>
      </c>
      <c r="H159" s="177">
        <v>8.4</v>
      </c>
      <c r="I159" s="178"/>
      <c r="J159" s="179">
        <f>ROUND(I159*H159,2)</f>
        <v>0</v>
      </c>
      <c r="K159" s="175" t="s">
        <v>1</v>
      </c>
      <c r="L159" s="180"/>
      <c r="M159" s="181" t="s">
        <v>1</v>
      </c>
      <c r="N159" s="182" t="s">
        <v>43</v>
      </c>
      <c r="P159" s="140">
        <f>O159*H159</f>
        <v>0</v>
      </c>
      <c r="Q159" s="140">
        <v>0</v>
      </c>
      <c r="R159" s="140">
        <f>Q159*H159</f>
        <v>0</v>
      </c>
      <c r="S159" s="140">
        <v>0</v>
      </c>
      <c r="T159" s="141">
        <f>S159*H159</f>
        <v>0</v>
      </c>
      <c r="AR159" s="142" t="s">
        <v>205</v>
      </c>
      <c r="AT159" s="142" t="s">
        <v>644</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893</v>
      </c>
    </row>
    <row r="160" spans="2:65" s="1" customFormat="1" ht="29.25">
      <c r="B160" s="31"/>
      <c r="D160" s="144" t="s">
        <v>172</v>
      </c>
      <c r="F160" s="145" t="s">
        <v>3871</v>
      </c>
      <c r="I160" s="146"/>
      <c r="L160" s="31"/>
      <c r="M160" s="147"/>
      <c r="T160" s="55"/>
      <c r="AT160" s="16" t="s">
        <v>172</v>
      </c>
      <c r="AU160" s="16" t="s">
        <v>88</v>
      </c>
    </row>
    <row r="161" spans="2:65" s="1" customFormat="1" ht="16.5" customHeight="1">
      <c r="B161" s="31"/>
      <c r="C161" s="173" t="s">
        <v>256</v>
      </c>
      <c r="D161" s="173" t="s">
        <v>644</v>
      </c>
      <c r="E161" s="174" t="s">
        <v>3872</v>
      </c>
      <c r="F161" s="175" t="s">
        <v>3997</v>
      </c>
      <c r="G161" s="176" t="s">
        <v>353</v>
      </c>
      <c r="H161" s="177">
        <v>16.8</v>
      </c>
      <c r="I161" s="178"/>
      <c r="J161" s="179">
        <f>ROUND(I161*H161,2)</f>
        <v>0</v>
      </c>
      <c r="K161" s="175" t="s">
        <v>1</v>
      </c>
      <c r="L161" s="180"/>
      <c r="M161" s="181" t="s">
        <v>1</v>
      </c>
      <c r="N161" s="182" t="s">
        <v>43</v>
      </c>
      <c r="P161" s="140">
        <f>O161*H161</f>
        <v>0</v>
      </c>
      <c r="Q161" s="140">
        <v>0</v>
      </c>
      <c r="R161" s="140">
        <f>Q161*H161</f>
        <v>0</v>
      </c>
      <c r="S161" s="140">
        <v>0</v>
      </c>
      <c r="T161" s="141">
        <f>S161*H161</f>
        <v>0</v>
      </c>
      <c r="AR161" s="142" t="s">
        <v>205</v>
      </c>
      <c r="AT161" s="142" t="s">
        <v>644</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923</v>
      </c>
    </row>
    <row r="162" spans="2:65" s="1" customFormat="1" ht="29.25">
      <c r="B162" s="31"/>
      <c r="D162" s="144" t="s">
        <v>172</v>
      </c>
      <c r="F162" s="145" t="s">
        <v>3874</v>
      </c>
      <c r="I162" s="146"/>
      <c r="L162" s="31"/>
      <c r="M162" s="147"/>
      <c r="T162" s="55"/>
      <c r="AT162" s="16" t="s">
        <v>172</v>
      </c>
      <c r="AU162" s="16" t="s">
        <v>88</v>
      </c>
    </row>
    <row r="163" spans="2:65" s="1" customFormat="1" ht="55.5" customHeight="1">
      <c r="B163" s="31"/>
      <c r="C163" s="131" t="s">
        <v>261</v>
      </c>
      <c r="D163" s="131" t="s">
        <v>165</v>
      </c>
      <c r="E163" s="132" t="s">
        <v>3998</v>
      </c>
      <c r="F163" s="133" t="s">
        <v>3999</v>
      </c>
      <c r="G163" s="134" t="s">
        <v>168</v>
      </c>
      <c r="H163" s="135">
        <v>9</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88</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944</v>
      </c>
    </row>
    <row r="164" spans="2:65" s="1" customFormat="1" ht="19.5">
      <c r="B164" s="31"/>
      <c r="D164" s="144" t="s">
        <v>172</v>
      </c>
      <c r="F164" s="145" t="s">
        <v>3846</v>
      </c>
      <c r="I164" s="146"/>
      <c r="L164" s="31"/>
      <c r="M164" s="147"/>
      <c r="T164" s="55"/>
      <c r="AT164" s="16" t="s">
        <v>172</v>
      </c>
      <c r="AU164" s="16" t="s">
        <v>88</v>
      </c>
    </row>
    <row r="165" spans="2:65" s="1" customFormat="1" ht="16.5" customHeight="1">
      <c r="B165" s="31"/>
      <c r="C165" s="173" t="s">
        <v>265</v>
      </c>
      <c r="D165" s="173" t="s">
        <v>644</v>
      </c>
      <c r="E165" s="174" t="s">
        <v>3872</v>
      </c>
      <c r="F165" s="175" t="s">
        <v>3997</v>
      </c>
      <c r="G165" s="176" t="s">
        <v>353</v>
      </c>
      <c r="H165" s="177">
        <v>18</v>
      </c>
      <c r="I165" s="178"/>
      <c r="J165" s="179">
        <f>ROUND(I165*H165,2)</f>
        <v>0</v>
      </c>
      <c r="K165" s="175" t="s">
        <v>1</v>
      </c>
      <c r="L165" s="180"/>
      <c r="M165" s="181" t="s">
        <v>1</v>
      </c>
      <c r="N165" s="182" t="s">
        <v>43</v>
      </c>
      <c r="P165" s="140">
        <f>O165*H165</f>
        <v>0</v>
      </c>
      <c r="Q165" s="140">
        <v>0</v>
      </c>
      <c r="R165" s="140">
        <f>Q165*H165</f>
        <v>0</v>
      </c>
      <c r="S165" s="140">
        <v>0</v>
      </c>
      <c r="T165" s="141">
        <f>S165*H165</f>
        <v>0</v>
      </c>
      <c r="AR165" s="142" t="s">
        <v>205</v>
      </c>
      <c r="AT165" s="142" t="s">
        <v>644</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973</v>
      </c>
    </row>
    <row r="166" spans="2:65" s="1" customFormat="1" ht="29.25">
      <c r="B166" s="31"/>
      <c r="D166" s="144" t="s">
        <v>172</v>
      </c>
      <c r="F166" s="145" t="s">
        <v>3874</v>
      </c>
      <c r="I166" s="146"/>
      <c r="L166" s="31"/>
      <c r="M166" s="147"/>
      <c r="T166" s="55"/>
      <c r="AT166" s="16" t="s">
        <v>172</v>
      </c>
      <c r="AU166" s="16" t="s">
        <v>88</v>
      </c>
    </row>
    <row r="167" spans="2:65" s="1" customFormat="1" ht="66.75" customHeight="1">
      <c r="B167" s="31"/>
      <c r="C167" s="131" t="s">
        <v>7</v>
      </c>
      <c r="D167" s="131" t="s">
        <v>165</v>
      </c>
      <c r="E167" s="132" t="s">
        <v>3669</v>
      </c>
      <c r="F167" s="133" t="s">
        <v>4000</v>
      </c>
      <c r="G167" s="134" t="s">
        <v>176</v>
      </c>
      <c r="H167" s="135">
        <v>32.5</v>
      </c>
      <c r="I167" s="136"/>
      <c r="J167" s="137">
        <f>ROUND(I167*H167,2)</f>
        <v>0</v>
      </c>
      <c r="K167" s="133" t="s">
        <v>1</v>
      </c>
      <c r="L167" s="31"/>
      <c r="M167" s="138" t="s">
        <v>1</v>
      </c>
      <c r="N167" s="139" t="s">
        <v>43</v>
      </c>
      <c r="P167" s="140">
        <f>O167*H167</f>
        <v>0</v>
      </c>
      <c r="Q167" s="140">
        <v>0</v>
      </c>
      <c r="R167" s="140">
        <f>Q167*H167</f>
        <v>0</v>
      </c>
      <c r="S167" s="140">
        <v>0</v>
      </c>
      <c r="T167" s="141">
        <f>S167*H167</f>
        <v>0</v>
      </c>
      <c r="AR167" s="142" t="s">
        <v>170</v>
      </c>
      <c r="AT167" s="142" t="s">
        <v>165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993</v>
      </c>
    </row>
    <row r="168" spans="2:65" s="1" customFormat="1" ht="19.5">
      <c r="B168" s="31"/>
      <c r="D168" s="144" t="s">
        <v>172</v>
      </c>
      <c r="F168" s="145" t="s">
        <v>3846</v>
      </c>
      <c r="I168" s="146"/>
      <c r="L168" s="31"/>
      <c r="M168" s="147"/>
      <c r="T168" s="55"/>
      <c r="AT168" s="16" t="s">
        <v>172</v>
      </c>
      <c r="AU168" s="16" t="s">
        <v>88</v>
      </c>
    </row>
    <row r="169" spans="2:65" s="1" customFormat="1" ht="66.75" customHeight="1">
      <c r="B169" s="31"/>
      <c r="C169" s="131" t="s">
        <v>275</v>
      </c>
      <c r="D169" s="131" t="s">
        <v>165</v>
      </c>
      <c r="E169" s="132" t="s">
        <v>654</v>
      </c>
      <c r="F169" s="133" t="s">
        <v>4001</v>
      </c>
      <c r="G169" s="134" t="s">
        <v>176</v>
      </c>
      <c r="H169" s="135">
        <v>32.5</v>
      </c>
      <c r="I169" s="136"/>
      <c r="J169" s="137">
        <f>ROUND(I169*H169,2)</f>
        <v>0</v>
      </c>
      <c r="K169" s="133" t="s">
        <v>1</v>
      </c>
      <c r="L169" s="31"/>
      <c r="M169" s="138" t="s">
        <v>1</v>
      </c>
      <c r="N169" s="139" t="s">
        <v>43</v>
      </c>
      <c r="P169" s="140">
        <f>O169*H169</f>
        <v>0</v>
      </c>
      <c r="Q169" s="140">
        <v>0</v>
      </c>
      <c r="R169" s="140">
        <f>Q169*H169</f>
        <v>0</v>
      </c>
      <c r="S169" s="140">
        <v>0</v>
      </c>
      <c r="T169" s="141">
        <f>S169*H169</f>
        <v>0</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1025</v>
      </c>
    </row>
    <row r="170" spans="2:65" s="1" customFormat="1" ht="19.5">
      <c r="B170" s="31"/>
      <c r="D170" s="144" t="s">
        <v>172</v>
      </c>
      <c r="F170" s="145" t="s">
        <v>3846</v>
      </c>
      <c r="I170" s="146"/>
      <c r="L170" s="31"/>
      <c r="M170" s="147"/>
      <c r="T170" s="55"/>
      <c r="AT170" s="16" t="s">
        <v>172</v>
      </c>
      <c r="AU170" s="16" t="s">
        <v>88</v>
      </c>
    </row>
    <row r="171" spans="2:65" s="1" customFormat="1" ht="44.25" customHeight="1">
      <c r="B171" s="31"/>
      <c r="C171" s="173" t="s">
        <v>279</v>
      </c>
      <c r="D171" s="173" t="s">
        <v>644</v>
      </c>
      <c r="E171" s="174" t="s">
        <v>669</v>
      </c>
      <c r="F171" s="175" t="s">
        <v>4002</v>
      </c>
      <c r="G171" s="176" t="s">
        <v>506</v>
      </c>
      <c r="H171" s="177">
        <v>0.97499999999999998</v>
      </c>
      <c r="I171" s="178"/>
      <c r="J171" s="179">
        <f>ROUND(I171*H171,2)</f>
        <v>0</v>
      </c>
      <c r="K171" s="175" t="s">
        <v>1</v>
      </c>
      <c r="L171" s="180"/>
      <c r="M171" s="181" t="s">
        <v>1</v>
      </c>
      <c r="N171" s="182" t="s">
        <v>43</v>
      </c>
      <c r="P171" s="140">
        <f>O171*H171</f>
        <v>0</v>
      </c>
      <c r="Q171" s="140">
        <v>0</v>
      </c>
      <c r="R171" s="140">
        <f>Q171*H171</f>
        <v>0</v>
      </c>
      <c r="S171" s="140">
        <v>0</v>
      </c>
      <c r="T171" s="141">
        <f>S171*H171</f>
        <v>0</v>
      </c>
      <c r="AR171" s="142" t="s">
        <v>205</v>
      </c>
      <c r="AT171" s="142" t="s">
        <v>644</v>
      </c>
      <c r="AU171" s="142" t="s">
        <v>88</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170</v>
      </c>
      <c r="BM171" s="142" t="s">
        <v>1051</v>
      </c>
    </row>
    <row r="172" spans="2:65" s="1" customFormat="1" ht="19.5">
      <c r="B172" s="31"/>
      <c r="D172" s="144" t="s">
        <v>172</v>
      </c>
      <c r="F172" s="145" t="s">
        <v>3995</v>
      </c>
      <c r="I172" s="146"/>
      <c r="L172" s="31"/>
      <c r="M172" s="147"/>
      <c r="T172" s="55"/>
      <c r="AT172" s="16" t="s">
        <v>172</v>
      </c>
      <c r="AU172" s="16" t="s">
        <v>88</v>
      </c>
    </row>
    <row r="173" spans="2:65" s="1" customFormat="1" ht="66.75" customHeight="1">
      <c r="B173" s="31"/>
      <c r="C173" s="131" t="s">
        <v>283</v>
      </c>
      <c r="D173" s="131" t="s">
        <v>165</v>
      </c>
      <c r="E173" s="132" t="s">
        <v>3875</v>
      </c>
      <c r="F173" s="133" t="s">
        <v>4003</v>
      </c>
      <c r="G173" s="134" t="s">
        <v>176</v>
      </c>
      <c r="H173" s="135">
        <v>43</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1073</v>
      </c>
    </row>
    <row r="174" spans="2:65" s="1" customFormat="1" ht="19.5">
      <c r="B174" s="31"/>
      <c r="D174" s="144" t="s">
        <v>172</v>
      </c>
      <c r="F174" s="145" t="s">
        <v>3846</v>
      </c>
      <c r="I174" s="146"/>
      <c r="L174" s="31"/>
      <c r="M174" s="147"/>
      <c r="T174" s="55"/>
      <c r="AT174" s="16" t="s">
        <v>172</v>
      </c>
      <c r="AU174" s="16" t="s">
        <v>88</v>
      </c>
    </row>
    <row r="175" spans="2:65" s="1" customFormat="1" ht="16.5" customHeight="1">
      <c r="B175" s="31"/>
      <c r="C175" s="131" t="s">
        <v>287</v>
      </c>
      <c r="D175" s="131" t="s">
        <v>165</v>
      </c>
      <c r="E175" s="132" t="s">
        <v>3940</v>
      </c>
      <c r="F175" s="133" t="s">
        <v>3941</v>
      </c>
      <c r="G175" s="134" t="s">
        <v>168</v>
      </c>
      <c r="H175" s="135">
        <v>65.400000000000006</v>
      </c>
      <c r="I175" s="136"/>
      <c r="J175" s="137">
        <f>ROUND(I175*H175,2)</f>
        <v>0</v>
      </c>
      <c r="K175" s="133" t="s">
        <v>1</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1117</v>
      </c>
    </row>
    <row r="176" spans="2:65" s="1" customFormat="1" ht="19.5">
      <c r="B176" s="31"/>
      <c r="D176" s="144" t="s">
        <v>172</v>
      </c>
      <c r="F176" s="145" t="s">
        <v>3846</v>
      </c>
      <c r="I176" s="146"/>
      <c r="L176" s="31"/>
      <c r="M176" s="147"/>
      <c r="T176" s="55"/>
      <c r="AT176" s="16" t="s">
        <v>172</v>
      </c>
      <c r="AU176" s="16" t="s">
        <v>88</v>
      </c>
    </row>
    <row r="177" spans="2:65" s="1" customFormat="1" ht="16.5" customHeight="1">
      <c r="B177" s="31"/>
      <c r="C177" s="131" t="s">
        <v>291</v>
      </c>
      <c r="D177" s="131" t="s">
        <v>165</v>
      </c>
      <c r="E177" s="132" t="s">
        <v>88</v>
      </c>
      <c r="F177" s="133" t="s">
        <v>674</v>
      </c>
      <c r="G177" s="134" t="s">
        <v>1</v>
      </c>
      <c r="H177" s="135">
        <v>1</v>
      </c>
      <c r="I177" s="136"/>
      <c r="J177" s="137">
        <f>ROUND(I177*H177,2)</f>
        <v>0</v>
      </c>
      <c r="K177" s="133" t="s">
        <v>1</v>
      </c>
      <c r="L177" s="31"/>
      <c r="M177" s="138" t="s">
        <v>1</v>
      </c>
      <c r="N177" s="139" t="s">
        <v>43</v>
      </c>
      <c r="P177" s="140">
        <f>O177*H177</f>
        <v>0</v>
      </c>
      <c r="Q177" s="140">
        <v>0</v>
      </c>
      <c r="R177" s="140">
        <f>Q177*H177</f>
        <v>0</v>
      </c>
      <c r="S177" s="140">
        <v>0</v>
      </c>
      <c r="T177" s="141">
        <f>S177*H177</f>
        <v>0</v>
      </c>
      <c r="AR177" s="142" t="s">
        <v>170</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1127</v>
      </c>
    </row>
    <row r="178" spans="2:65" s="1" customFormat="1" ht="19.5">
      <c r="B178" s="31"/>
      <c r="D178" s="144" t="s">
        <v>172</v>
      </c>
      <c r="F178" s="145" t="s">
        <v>3884</v>
      </c>
      <c r="I178" s="146"/>
      <c r="L178" s="31"/>
      <c r="M178" s="147"/>
      <c r="T178" s="55"/>
      <c r="AT178" s="16" t="s">
        <v>172</v>
      </c>
      <c r="AU178" s="16" t="s">
        <v>88</v>
      </c>
    </row>
    <row r="179" spans="2:65" s="1" customFormat="1" ht="24.2" customHeight="1">
      <c r="B179" s="31"/>
      <c r="C179" s="131" t="s">
        <v>295</v>
      </c>
      <c r="D179" s="131" t="s">
        <v>165</v>
      </c>
      <c r="E179" s="132" t="s">
        <v>4004</v>
      </c>
      <c r="F179" s="133" t="s">
        <v>4005</v>
      </c>
      <c r="G179" s="134" t="s">
        <v>168</v>
      </c>
      <c r="H179" s="135">
        <v>2.25</v>
      </c>
      <c r="I179" s="136"/>
      <c r="J179" s="137">
        <f>ROUND(I179*H179,2)</f>
        <v>0</v>
      </c>
      <c r="K179" s="133" t="s">
        <v>1</v>
      </c>
      <c r="L179" s="31"/>
      <c r="M179" s="138" t="s">
        <v>1</v>
      </c>
      <c r="N179" s="139" t="s">
        <v>43</v>
      </c>
      <c r="P179" s="140">
        <f>O179*H179</f>
        <v>0</v>
      </c>
      <c r="Q179" s="140">
        <v>0</v>
      </c>
      <c r="R179" s="140">
        <f>Q179*H179</f>
        <v>0</v>
      </c>
      <c r="S179" s="140">
        <v>0</v>
      </c>
      <c r="T179" s="141">
        <f>S179*H179</f>
        <v>0</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1133</v>
      </c>
    </row>
    <row r="180" spans="2:65" s="1" customFormat="1" ht="19.5">
      <c r="B180" s="31"/>
      <c r="D180" s="144" t="s">
        <v>172</v>
      </c>
      <c r="F180" s="145" t="s">
        <v>3846</v>
      </c>
      <c r="I180" s="146"/>
      <c r="L180" s="31"/>
      <c r="M180" s="147"/>
      <c r="T180" s="55"/>
      <c r="AT180" s="16" t="s">
        <v>172</v>
      </c>
      <c r="AU180" s="16" t="s">
        <v>88</v>
      </c>
    </row>
    <row r="181" spans="2:65" s="1" customFormat="1" ht="16.5" customHeight="1">
      <c r="B181" s="31"/>
      <c r="C181" s="131" t="s">
        <v>299</v>
      </c>
      <c r="D181" s="131" t="s">
        <v>165</v>
      </c>
      <c r="E181" s="132" t="s">
        <v>182</v>
      </c>
      <c r="F181" s="133" t="s">
        <v>708</v>
      </c>
      <c r="G181" s="134" t="s">
        <v>1</v>
      </c>
      <c r="H181" s="135">
        <v>1</v>
      </c>
      <c r="I181" s="136"/>
      <c r="J181" s="137">
        <f>ROUND(I181*H181,2)</f>
        <v>0</v>
      </c>
      <c r="K181" s="133" t="s">
        <v>1</v>
      </c>
      <c r="L181" s="31"/>
      <c r="M181" s="138" t="s">
        <v>1</v>
      </c>
      <c r="N181" s="139" t="s">
        <v>43</v>
      </c>
      <c r="P181" s="140">
        <f>O181*H181</f>
        <v>0</v>
      </c>
      <c r="Q181" s="140">
        <v>0</v>
      </c>
      <c r="R181" s="140">
        <f>Q181*H181</f>
        <v>0</v>
      </c>
      <c r="S181" s="140">
        <v>0</v>
      </c>
      <c r="T181" s="141">
        <f>S181*H181</f>
        <v>0</v>
      </c>
      <c r="AR181" s="142" t="s">
        <v>170</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170</v>
      </c>
      <c r="BM181" s="142" t="s">
        <v>1162</v>
      </c>
    </row>
    <row r="182" spans="2:65" s="1" customFormat="1" ht="19.5">
      <c r="B182" s="31"/>
      <c r="D182" s="144" t="s">
        <v>172</v>
      </c>
      <c r="F182" s="145" t="s">
        <v>3884</v>
      </c>
      <c r="I182" s="146"/>
      <c r="L182" s="31"/>
      <c r="M182" s="147"/>
      <c r="T182" s="55"/>
      <c r="AT182" s="16" t="s">
        <v>172</v>
      </c>
      <c r="AU182" s="16" t="s">
        <v>88</v>
      </c>
    </row>
    <row r="183" spans="2:65" s="1" customFormat="1" ht="21.75" customHeight="1">
      <c r="B183" s="31"/>
      <c r="C183" s="131" t="s">
        <v>304</v>
      </c>
      <c r="D183" s="131" t="s">
        <v>165</v>
      </c>
      <c r="E183" s="132" t="s">
        <v>4006</v>
      </c>
      <c r="F183" s="133" t="s">
        <v>4007</v>
      </c>
      <c r="G183" s="134" t="s">
        <v>208</v>
      </c>
      <c r="H183" s="135">
        <v>28</v>
      </c>
      <c r="I183" s="136"/>
      <c r="J183" s="137">
        <f>ROUND(I183*H183,2)</f>
        <v>0</v>
      </c>
      <c r="K183" s="133" t="s">
        <v>1</v>
      </c>
      <c r="L183" s="31"/>
      <c r="M183" s="138" t="s">
        <v>1</v>
      </c>
      <c r="N183" s="139" t="s">
        <v>43</v>
      </c>
      <c r="P183" s="140">
        <f>O183*H183</f>
        <v>0</v>
      </c>
      <c r="Q183" s="140">
        <v>0</v>
      </c>
      <c r="R183" s="140">
        <f>Q183*H183</f>
        <v>0</v>
      </c>
      <c r="S183" s="140">
        <v>0</v>
      </c>
      <c r="T183" s="141">
        <f>S183*H183</f>
        <v>0</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1171</v>
      </c>
    </row>
    <row r="184" spans="2:65" s="1" customFormat="1" ht="19.5">
      <c r="B184" s="31"/>
      <c r="D184" s="144" t="s">
        <v>172</v>
      </c>
      <c r="F184" s="145" t="s">
        <v>3846</v>
      </c>
      <c r="I184" s="146"/>
      <c r="L184" s="31"/>
      <c r="M184" s="147"/>
      <c r="T184" s="55"/>
      <c r="AT184" s="16" t="s">
        <v>172</v>
      </c>
      <c r="AU184" s="16" t="s">
        <v>88</v>
      </c>
    </row>
    <row r="185" spans="2:65" s="1" customFormat="1" ht="16.5" customHeight="1">
      <c r="B185" s="31"/>
      <c r="C185" s="131" t="s">
        <v>308</v>
      </c>
      <c r="D185" s="131" t="s">
        <v>165</v>
      </c>
      <c r="E185" s="132" t="s">
        <v>170</v>
      </c>
      <c r="F185" s="133" t="s">
        <v>869</v>
      </c>
      <c r="G185" s="134" t="s">
        <v>1</v>
      </c>
      <c r="H185" s="135">
        <v>1</v>
      </c>
      <c r="I185" s="136"/>
      <c r="J185" s="137">
        <f>ROUND(I185*H185,2)</f>
        <v>0</v>
      </c>
      <c r="K185" s="133" t="s">
        <v>1</v>
      </c>
      <c r="L185" s="31"/>
      <c r="M185" s="138" t="s">
        <v>1</v>
      </c>
      <c r="N185" s="139" t="s">
        <v>43</v>
      </c>
      <c r="P185" s="140">
        <f>O185*H185</f>
        <v>0</v>
      </c>
      <c r="Q185" s="140">
        <v>0</v>
      </c>
      <c r="R185" s="140">
        <f>Q185*H185</f>
        <v>0</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1181</v>
      </c>
    </row>
    <row r="186" spans="2:65" s="1" customFormat="1" ht="19.5">
      <c r="B186" s="31"/>
      <c r="D186" s="144" t="s">
        <v>172</v>
      </c>
      <c r="F186" s="145" t="s">
        <v>3884</v>
      </c>
      <c r="I186" s="146"/>
      <c r="L186" s="31"/>
      <c r="M186" s="147"/>
      <c r="T186" s="55"/>
      <c r="AT186" s="16" t="s">
        <v>172</v>
      </c>
      <c r="AU186" s="16" t="s">
        <v>88</v>
      </c>
    </row>
    <row r="187" spans="2:65" s="1" customFormat="1" ht="24.2" customHeight="1">
      <c r="B187" s="31"/>
      <c r="C187" s="131" t="s">
        <v>313</v>
      </c>
      <c r="D187" s="131" t="s">
        <v>165</v>
      </c>
      <c r="E187" s="132" t="s">
        <v>4008</v>
      </c>
      <c r="F187" s="133" t="s">
        <v>4009</v>
      </c>
      <c r="G187" s="134" t="s">
        <v>176</v>
      </c>
      <c r="H187" s="135">
        <v>15</v>
      </c>
      <c r="I187" s="136"/>
      <c r="J187" s="137">
        <f>ROUND(I187*H187,2)</f>
        <v>0</v>
      </c>
      <c r="K187" s="133" t="s">
        <v>1</v>
      </c>
      <c r="L187" s="31"/>
      <c r="M187" s="138" t="s">
        <v>1</v>
      </c>
      <c r="N187" s="139" t="s">
        <v>43</v>
      </c>
      <c r="P187" s="140">
        <f>O187*H187</f>
        <v>0</v>
      </c>
      <c r="Q187" s="140">
        <v>0</v>
      </c>
      <c r="R187" s="140">
        <f>Q187*H187</f>
        <v>0</v>
      </c>
      <c r="S187" s="140">
        <v>0</v>
      </c>
      <c r="T187" s="141">
        <f>S187*H187</f>
        <v>0</v>
      </c>
      <c r="AR187" s="142" t="s">
        <v>170</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1190</v>
      </c>
    </row>
    <row r="188" spans="2:65" s="1" customFormat="1" ht="19.5">
      <c r="B188" s="31"/>
      <c r="D188" s="144" t="s">
        <v>172</v>
      </c>
      <c r="F188" s="145" t="s">
        <v>3846</v>
      </c>
      <c r="I188" s="146"/>
      <c r="L188" s="31"/>
      <c r="M188" s="147"/>
      <c r="T188" s="55"/>
      <c r="AT188" s="16" t="s">
        <v>172</v>
      </c>
      <c r="AU188" s="16" t="s">
        <v>88</v>
      </c>
    </row>
    <row r="189" spans="2:65" s="1" customFormat="1" ht="33" customHeight="1">
      <c r="B189" s="31"/>
      <c r="C189" s="131" t="s">
        <v>318</v>
      </c>
      <c r="D189" s="131" t="s">
        <v>165</v>
      </c>
      <c r="E189" s="132" t="s">
        <v>3881</v>
      </c>
      <c r="F189" s="133" t="s">
        <v>4010</v>
      </c>
      <c r="G189" s="134" t="s">
        <v>168</v>
      </c>
      <c r="H189" s="135">
        <v>2.8</v>
      </c>
      <c r="I189" s="136"/>
      <c r="J189" s="137">
        <f>ROUND(I189*H189,2)</f>
        <v>0</v>
      </c>
      <c r="K189" s="133" t="s">
        <v>1</v>
      </c>
      <c r="L189" s="31"/>
      <c r="M189" s="138" t="s">
        <v>1</v>
      </c>
      <c r="N189" s="139" t="s">
        <v>43</v>
      </c>
      <c r="P189" s="140">
        <f>O189*H189</f>
        <v>0</v>
      </c>
      <c r="Q189" s="140">
        <v>0</v>
      </c>
      <c r="R189" s="140">
        <f>Q189*H189</f>
        <v>0</v>
      </c>
      <c r="S189" s="140">
        <v>0</v>
      </c>
      <c r="T189" s="141">
        <f>S189*H189</f>
        <v>0</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1214</v>
      </c>
    </row>
    <row r="190" spans="2:65" s="1" customFormat="1" ht="19.5">
      <c r="B190" s="31"/>
      <c r="D190" s="144" t="s">
        <v>172</v>
      </c>
      <c r="F190" s="145" t="s">
        <v>3846</v>
      </c>
      <c r="I190" s="146"/>
      <c r="L190" s="31"/>
      <c r="M190" s="147"/>
      <c r="T190" s="55"/>
      <c r="AT190" s="16" t="s">
        <v>172</v>
      </c>
      <c r="AU190" s="16" t="s">
        <v>88</v>
      </c>
    </row>
    <row r="191" spans="2:65" s="11" customFormat="1" ht="22.9" customHeight="1">
      <c r="B191" s="119"/>
      <c r="D191" s="120" t="s">
        <v>77</v>
      </c>
      <c r="E191" s="129" t="s">
        <v>191</v>
      </c>
      <c r="F191" s="129" t="s">
        <v>3883</v>
      </c>
      <c r="I191" s="122"/>
      <c r="J191" s="130">
        <f>BK191</f>
        <v>0</v>
      </c>
      <c r="L191" s="119"/>
      <c r="M191" s="124"/>
      <c r="P191" s="125">
        <f>SUM(P192:P195)</f>
        <v>0</v>
      </c>
      <c r="R191" s="125">
        <f>SUM(R192:R195)</f>
        <v>0</v>
      </c>
      <c r="T191" s="126">
        <f>SUM(T192:T195)</f>
        <v>0</v>
      </c>
      <c r="AR191" s="120" t="s">
        <v>86</v>
      </c>
      <c r="AT191" s="127" t="s">
        <v>77</v>
      </c>
      <c r="AU191" s="127" t="s">
        <v>86</v>
      </c>
      <c r="AY191" s="120" t="s">
        <v>162</v>
      </c>
      <c r="BK191" s="128">
        <f>SUM(BK192:BK195)</f>
        <v>0</v>
      </c>
    </row>
    <row r="192" spans="2:65" s="1" customFormat="1" ht="62.65" customHeight="1">
      <c r="B192" s="31"/>
      <c r="C192" s="131" t="s">
        <v>324</v>
      </c>
      <c r="D192" s="131" t="s">
        <v>165</v>
      </c>
      <c r="E192" s="132" t="s">
        <v>3885</v>
      </c>
      <c r="F192" s="133" t="s">
        <v>4011</v>
      </c>
      <c r="G192" s="134" t="s">
        <v>208</v>
      </c>
      <c r="H192" s="135">
        <v>7</v>
      </c>
      <c r="I192" s="136"/>
      <c r="J192" s="137">
        <f>ROUND(I192*H192,2)</f>
        <v>0</v>
      </c>
      <c r="K192" s="133" t="s">
        <v>1</v>
      </c>
      <c r="L192" s="31"/>
      <c r="M192" s="138" t="s">
        <v>1</v>
      </c>
      <c r="N192" s="139" t="s">
        <v>43</v>
      </c>
      <c r="P192" s="140">
        <f>O192*H192</f>
        <v>0</v>
      </c>
      <c r="Q192" s="140">
        <v>0</v>
      </c>
      <c r="R192" s="140">
        <f>Q192*H192</f>
        <v>0</v>
      </c>
      <c r="S192" s="140">
        <v>0</v>
      </c>
      <c r="T192" s="141">
        <f>S192*H192</f>
        <v>0</v>
      </c>
      <c r="AR192" s="142" t="s">
        <v>170</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170</v>
      </c>
      <c r="BM192" s="142" t="s">
        <v>1240</v>
      </c>
    </row>
    <row r="193" spans="2:65" s="1" customFormat="1" ht="39">
      <c r="B193" s="31"/>
      <c r="D193" s="144" t="s">
        <v>172</v>
      </c>
      <c r="F193" s="145" t="s">
        <v>3887</v>
      </c>
      <c r="I193" s="146"/>
      <c r="L193" s="31"/>
      <c r="M193" s="147"/>
      <c r="T193" s="55"/>
      <c r="AT193" s="16" t="s">
        <v>172</v>
      </c>
      <c r="AU193" s="16" t="s">
        <v>88</v>
      </c>
    </row>
    <row r="194" spans="2:65" s="1" customFormat="1" ht="66.75" customHeight="1">
      <c r="B194" s="31"/>
      <c r="C194" s="131" t="s">
        <v>330</v>
      </c>
      <c r="D194" s="131" t="s">
        <v>165</v>
      </c>
      <c r="E194" s="132" t="s">
        <v>3888</v>
      </c>
      <c r="F194" s="133" t="s">
        <v>4012</v>
      </c>
      <c r="G194" s="134" t="s">
        <v>208</v>
      </c>
      <c r="H194" s="135">
        <v>21</v>
      </c>
      <c r="I194" s="136"/>
      <c r="J194" s="137">
        <f>ROUND(I194*H194,2)</f>
        <v>0</v>
      </c>
      <c r="K194" s="133" t="s">
        <v>1</v>
      </c>
      <c r="L194" s="31"/>
      <c r="M194" s="138" t="s">
        <v>1</v>
      </c>
      <c r="N194" s="139" t="s">
        <v>43</v>
      </c>
      <c r="P194" s="140">
        <f>O194*H194</f>
        <v>0</v>
      </c>
      <c r="Q194" s="140">
        <v>0</v>
      </c>
      <c r="R194" s="140">
        <f>Q194*H194</f>
        <v>0</v>
      </c>
      <c r="S194" s="140">
        <v>0</v>
      </c>
      <c r="T194" s="141">
        <f>S194*H194</f>
        <v>0</v>
      </c>
      <c r="AR194" s="142" t="s">
        <v>170</v>
      </c>
      <c r="AT194" s="142" t="s">
        <v>165</v>
      </c>
      <c r="AU194" s="142" t="s">
        <v>88</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170</v>
      </c>
      <c r="BM194" s="142" t="s">
        <v>1266</v>
      </c>
    </row>
    <row r="195" spans="2:65" s="1" customFormat="1" ht="39">
      <c r="B195" s="31"/>
      <c r="D195" s="144" t="s">
        <v>172</v>
      </c>
      <c r="F195" s="145" t="s">
        <v>3887</v>
      </c>
      <c r="I195" s="146"/>
      <c r="L195" s="31"/>
      <c r="M195" s="147"/>
      <c r="T195" s="55"/>
      <c r="AT195" s="16" t="s">
        <v>172</v>
      </c>
      <c r="AU195" s="16" t="s">
        <v>88</v>
      </c>
    </row>
    <row r="196" spans="2:65" s="11" customFormat="1" ht="22.9" customHeight="1">
      <c r="B196" s="119"/>
      <c r="D196" s="120" t="s">
        <v>77</v>
      </c>
      <c r="E196" s="129" t="s">
        <v>196</v>
      </c>
      <c r="F196" s="129" t="s">
        <v>981</v>
      </c>
      <c r="I196" s="122"/>
      <c r="J196" s="130">
        <f>BK196</f>
        <v>0</v>
      </c>
      <c r="L196" s="119"/>
      <c r="M196" s="124"/>
      <c r="P196" s="125">
        <f>SUM(P197:P198)</f>
        <v>0</v>
      </c>
      <c r="R196" s="125">
        <f>SUM(R197:R198)</f>
        <v>0</v>
      </c>
      <c r="T196" s="126">
        <f>SUM(T197:T198)</f>
        <v>0</v>
      </c>
      <c r="AR196" s="120" t="s">
        <v>86</v>
      </c>
      <c r="AT196" s="127" t="s">
        <v>77</v>
      </c>
      <c r="AU196" s="127" t="s">
        <v>86</v>
      </c>
      <c r="AY196" s="120" t="s">
        <v>162</v>
      </c>
      <c r="BK196" s="128">
        <f>SUM(BK197:BK198)</f>
        <v>0</v>
      </c>
    </row>
    <row r="197" spans="2:65" s="1" customFormat="1" ht="33" customHeight="1">
      <c r="B197" s="31"/>
      <c r="C197" s="131" t="s">
        <v>338</v>
      </c>
      <c r="D197" s="131" t="s">
        <v>165</v>
      </c>
      <c r="E197" s="132" t="s">
        <v>1134</v>
      </c>
      <c r="F197" s="133" t="s">
        <v>4013</v>
      </c>
      <c r="G197" s="134" t="s">
        <v>353</v>
      </c>
      <c r="H197" s="135">
        <v>9.4E-2</v>
      </c>
      <c r="I197" s="136"/>
      <c r="J197" s="137">
        <f>ROUND(I197*H197,2)</f>
        <v>0</v>
      </c>
      <c r="K197" s="133" t="s">
        <v>1</v>
      </c>
      <c r="L197" s="31"/>
      <c r="M197" s="138" t="s">
        <v>1</v>
      </c>
      <c r="N197" s="139" t="s">
        <v>43</v>
      </c>
      <c r="P197" s="140">
        <f>O197*H197</f>
        <v>0</v>
      </c>
      <c r="Q197" s="140">
        <v>0</v>
      </c>
      <c r="R197" s="140">
        <f>Q197*H197</f>
        <v>0</v>
      </c>
      <c r="S197" s="140">
        <v>0</v>
      </c>
      <c r="T197" s="141">
        <f>S197*H197</f>
        <v>0</v>
      </c>
      <c r="AR197" s="142" t="s">
        <v>170</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170</v>
      </c>
      <c r="BM197" s="142" t="s">
        <v>1291</v>
      </c>
    </row>
    <row r="198" spans="2:65" s="1" customFormat="1" ht="19.5">
      <c r="B198" s="31"/>
      <c r="D198" s="144" t="s">
        <v>172</v>
      </c>
      <c r="F198" s="145" t="s">
        <v>3846</v>
      </c>
      <c r="I198" s="146"/>
      <c r="L198" s="31"/>
      <c r="M198" s="147"/>
      <c r="T198" s="55"/>
      <c r="AT198" s="16" t="s">
        <v>172</v>
      </c>
      <c r="AU198" s="16" t="s">
        <v>88</v>
      </c>
    </row>
    <row r="199" spans="2:65" s="11" customFormat="1" ht="22.9" customHeight="1">
      <c r="B199" s="119"/>
      <c r="D199" s="120" t="s">
        <v>77</v>
      </c>
      <c r="E199" s="129" t="s">
        <v>205</v>
      </c>
      <c r="F199" s="129" t="s">
        <v>1218</v>
      </c>
      <c r="I199" s="122"/>
      <c r="J199" s="130">
        <f>BK199</f>
        <v>0</v>
      </c>
      <c r="L199" s="119"/>
      <c r="M199" s="124"/>
      <c r="P199" s="125">
        <f>SUM(P200:P243)</f>
        <v>0</v>
      </c>
      <c r="R199" s="125">
        <f>SUM(R200:R243)</f>
        <v>0</v>
      </c>
      <c r="T199" s="126">
        <f>SUM(T200:T243)</f>
        <v>0</v>
      </c>
      <c r="AR199" s="120" t="s">
        <v>88</v>
      </c>
      <c r="AT199" s="127" t="s">
        <v>77</v>
      </c>
      <c r="AU199" s="127" t="s">
        <v>86</v>
      </c>
      <c r="AY199" s="120" t="s">
        <v>162</v>
      </c>
      <c r="BK199" s="128">
        <f>SUM(BK200:BK243)</f>
        <v>0</v>
      </c>
    </row>
    <row r="200" spans="2:65" s="1" customFormat="1" ht="24.2" customHeight="1">
      <c r="B200" s="31"/>
      <c r="C200" s="131" t="s">
        <v>344</v>
      </c>
      <c r="D200" s="131" t="s">
        <v>165</v>
      </c>
      <c r="E200" s="132" t="s">
        <v>4014</v>
      </c>
      <c r="F200" s="133" t="s">
        <v>4015</v>
      </c>
      <c r="G200" s="134" t="s">
        <v>208</v>
      </c>
      <c r="H200" s="135">
        <v>28</v>
      </c>
      <c r="I200" s="136"/>
      <c r="J200" s="137">
        <f>ROUND(I200*H200,2)</f>
        <v>0</v>
      </c>
      <c r="K200" s="133" t="s">
        <v>1</v>
      </c>
      <c r="L200" s="31"/>
      <c r="M200" s="138" t="s">
        <v>1</v>
      </c>
      <c r="N200" s="139" t="s">
        <v>43</v>
      </c>
      <c r="P200" s="140">
        <f>O200*H200</f>
        <v>0</v>
      </c>
      <c r="Q200" s="140">
        <v>0</v>
      </c>
      <c r="R200" s="140">
        <f>Q200*H200</f>
        <v>0</v>
      </c>
      <c r="S200" s="140">
        <v>0</v>
      </c>
      <c r="T200" s="141">
        <f>S200*H200</f>
        <v>0</v>
      </c>
      <c r="AR200" s="142" t="s">
        <v>245</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245</v>
      </c>
      <c r="BM200" s="142" t="s">
        <v>1320</v>
      </c>
    </row>
    <row r="201" spans="2:65" s="1" customFormat="1" ht="19.5">
      <c r="B201" s="31"/>
      <c r="D201" s="144" t="s">
        <v>172</v>
      </c>
      <c r="F201" s="145" t="s">
        <v>3846</v>
      </c>
      <c r="I201" s="146"/>
      <c r="L201" s="31"/>
      <c r="M201" s="147"/>
      <c r="T201" s="55"/>
      <c r="AT201" s="16" t="s">
        <v>172</v>
      </c>
      <c r="AU201" s="16" t="s">
        <v>88</v>
      </c>
    </row>
    <row r="202" spans="2:65" s="1" customFormat="1" ht="33" customHeight="1">
      <c r="B202" s="31"/>
      <c r="C202" s="131" t="s">
        <v>350</v>
      </c>
      <c r="D202" s="131" t="s">
        <v>165</v>
      </c>
      <c r="E202" s="132" t="s">
        <v>4016</v>
      </c>
      <c r="F202" s="133" t="s">
        <v>4017</v>
      </c>
      <c r="G202" s="134" t="s">
        <v>208</v>
      </c>
      <c r="H202" s="135">
        <v>28</v>
      </c>
      <c r="I202" s="136"/>
      <c r="J202" s="137">
        <f>ROUND(I202*H202,2)</f>
        <v>0</v>
      </c>
      <c r="K202" s="133" t="s">
        <v>1</v>
      </c>
      <c r="L202" s="31"/>
      <c r="M202" s="138" t="s">
        <v>1</v>
      </c>
      <c r="N202" s="139" t="s">
        <v>43</v>
      </c>
      <c r="P202" s="140">
        <f>O202*H202</f>
        <v>0</v>
      </c>
      <c r="Q202" s="140">
        <v>0</v>
      </c>
      <c r="R202" s="140">
        <f>Q202*H202</f>
        <v>0</v>
      </c>
      <c r="S202" s="140">
        <v>0</v>
      </c>
      <c r="T202" s="141">
        <f>S202*H202</f>
        <v>0</v>
      </c>
      <c r="AR202" s="142" t="s">
        <v>245</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245</v>
      </c>
      <c r="BM202" s="142" t="s">
        <v>1328</v>
      </c>
    </row>
    <row r="203" spans="2:65" s="1" customFormat="1" ht="19.5">
      <c r="B203" s="31"/>
      <c r="D203" s="144" t="s">
        <v>172</v>
      </c>
      <c r="F203" s="145" t="s">
        <v>3846</v>
      </c>
      <c r="I203" s="146"/>
      <c r="L203" s="31"/>
      <c r="M203" s="147"/>
      <c r="T203" s="55"/>
      <c r="AT203" s="16" t="s">
        <v>172</v>
      </c>
      <c r="AU203" s="16" t="s">
        <v>88</v>
      </c>
    </row>
    <row r="204" spans="2:65" s="1" customFormat="1" ht="44.25" customHeight="1">
      <c r="B204" s="31"/>
      <c r="C204" s="173" t="s">
        <v>355</v>
      </c>
      <c r="D204" s="173" t="s">
        <v>644</v>
      </c>
      <c r="E204" s="174" t="s">
        <v>4018</v>
      </c>
      <c r="F204" s="175" t="s">
        <v>4019</v>
      </c>
      <c r="G204" s="176" t="s">
        <v>208</v>
      </c>
      <c r="H204" s="177">
        <v>32.200000000000003</v>
      </c>
      <c r="I204" s="178"/>
      <c r="J204" s="179">
        <f>ROUND(I204*H204,2)</f>
        <v>0</v>
      </c>
      <c r="K204" s="175" t="s">
        <v>1</v>
      </c>
      <c r="L204" s="180"/>
      <c r="M204" s="181" t="s">
        <v>1</v>
      </c>
      <c r="N204" s="182" t="s">
        <v>43</v>
      </c>
      <c r="P204" s="140">
        <f>O204*H204</f>
        <v>0</v>
      </c>
      <c r="Q204" s="140">
        <v>0</v>
      </c>
      <c r="R204" s="140">
        <f>Q204*H204</f>
        <v>0</v>
      </c>
      <c r="S204" s="140">
        <v>0</v>
      </c>
      <c r="T204" s="141">
        <f>S204*H204</f>
        <v>0</v>
      </c>
      <c r="AR204" s="142" t="s">
        <v>318</v>
      </c>
      <c r="AT204" s="142" t="s">
        <v>644</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245</v>
      </c>
      <c r="BM204" s="142" t="s">
        <v>1338</v>
      </c>
    </row>
    <row r="205" spans="2:65" s="1" customFormat="1" ht="58.5">
      <c r="B205" s="31"/>
      <c r="D205" s="144" t="s">
        <v>172</v>
      </c>
      <c r="F205" s="145" t="s">
        <v>3898</v>
      </c>
      <c r="I205" s="146"/>
      <c r="L205" s="31"/>
      <c r="M205" s="147"/>
      <c r="T205" s="55"/>
      <c r="AT205" s="16" t="s">
        <v>172</v>
      </c>
      <c r="AU205" s="16" t="s">
        <v>88</v>
      </c>
    </row>
    <row r="206" spans="2:65" s="1" customFormat="1" ht="16.5" customHeight="1">
      <c r="B206" s="31"/>
      <c r="C206" s="131" t="s">
        <v>359</v>
      </c>
      <c r="D206" s="131" t="s">
        <v>165</v>
      </c>
      <c r="E206" s="132" t="s">
        <v>4020</v>
      </c>
      <c r="F206" s="133" t="s">
        <v>4021</v>
      </c>
      <c r="G206" s="134" t="s">
        <v>268</v>
      </c>
      <c r="H206" s="135">
        <v>1</v>
      </c>
      <c r="I206" s="136"/>
      <c r="J206" s="137">
        <f>ROUND(I206*H206,2)</f>
        <v>0</v>
      </c>
      <c r="K206" s="133" t="s">
        <v>1</v>
      </c>
      <c r="L206" s="31"/>
      <c r="M206" s="138" t="s">
        <v>1</v>
      </c>
      <c r="N206" s="139" t="s">
        <v>43</v>
      </c>
      <c r="P206" s="140">
        <f>O206*H206</f>
        <v>0</v>
      </c>
      <c r="Q206" s="140">
        <v>0</v>
      </c>
      <c r="R206" s="140">
        <f>Q206*H206</f>
        <v>0</v>
      </c>
      <c r="S206" s="140">
        <v>0</v>
      </c>
      <c r="T206" s="141">
        <f>S206*H206</f>
        <v>0</v>
      </c>
      <c r="AR206" s="142" t="s">
        <v>245</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245</v>
      </c>
      <c r="BM206" s="142" t="s">
        <v>1362</v>
      </c>
    </row>
    <row r="207" spans="2:65" s="1" customFormat="1" ht="97.5">
      <c r="B207" s="31"/>
      <c r="D207" s="144" t="s">
        <v>172</v>
      </c>
      <c r="F207" s="145" t="s">
        <v>4022</v>
      </c>
      <c r="I207" s="146"/>
      <c r="L207" s="31"/>
      <c r="M207" s="147"/>
      <c r="T207" s="55"/>
      <c r="AT207" s="16" t="s">
        <v>172</v>
      </c>
      <c r="AU207" s="16" t="s">
        <v>88</v>
      </c>
    </row>
    <row r="208" spans="2:65" s="1" customFormat="1" ht="16.5" customHeight="1">
      <c r="B208" s="31"/>
      <c r="C208" s="131" t="s">
        <v>364</v>
      </c>
      <c r="D208" s="131" t="s">
        <v>165</v>
      </c>
      <c r="E208" s="132" t="s">
        <v>4023</v>
      </c>
      <c r="F208" s="133" t="s">
        <v>4024</v>
      </c>
      <c r="G208" s="134" t="s">
        <v>268</v>
      </c>
      <c r="H208" s="135">
        <v>1</v>
      </c>
      <c r="I208" s="136"/>
      <c r="J208" s="137">
        <f>ROUND(I208*H208,2)</f>
        <v>0</v>
      </c>
      <c r="K208" s="133" t="s">
        <v>1</v>
      </c>
      <c r="L208" s="31"/>
      <c r="M208" s="138" t="s">
        <v>1</v>
      </c>
      <c r="N208" s="139" t="s">
        <v>43</v>
      </c>
      <c r="P208" s="140">
        <f>O208*H208</f>
        <v>0</v>
      </c>
      <c r="Q208" s="140">
        <v>0</v>
      </c>
      <c r="R208" s="140">
        <f>Q208*H208</f>
        <v>0</v>
      </c>
      <c r="S208" s="140">
        <v>0</v>
      </c>
      <c r="T208" s="141">
        <f>S208*H208</f>
        <v>0</v>
      </c>
      <c r="AR208" s="142" t="s">
        <v>245</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245</v>
      </c>
      <c r="BM208" s="142" t="s">
        <v>1372</v>
      </c>
    </row>
    <row r="209" spans="2:65" s="1" customFormat="1" ht="97.5">
      <c r="B209" s="31"/>
      <c r="D209" s="144" t="s">
        <v>172</v>
      </c>
      <c r="F209" s="145" t="s">
        <v>4025</v>
      </c>
      <c r="I209" s="146"/>
      <c r="L209" s="31"/>
      <c r="M209" s="147"/>
      <c r="T209" s="55"/>
      <c r="AT209" s="16" t="s">
        <v>172</v>
      </c>
      <c r="AU209" s="16" t="s">
        <v>88</v>
      </c>
    </row>
    <row r="210" spans="2:65" s="1" customFormat="1" ht="16.5" customHeight="1">
      <c r="B210" s="31"/>
      <c r="C210" s="131" t="s">
        <v>372</v>
      </c>
      <c r="D210" s="131" t="s">
        <v>165</v>
      </c>
      <c r="E210" s="132" t="s">
        <v>4026</v>
      </c>
      <c r="F210" s="133" t="s">
        <v>4027</v>
      </c>
      <c r="G210" s="134" t="s">
        <v>268</v>
      </c>
      <c r="H210" s="135">
        <v>1</v>
      </c>
      <c r="I210" s="136"/>
      <c r="J210" s="137">
        <f>ROUND(I210*H210,2)</f>
        <v>0</v>
      </c>
      <c r="K210" s="133" t="s">
        <v>1</v>
      </c>
      <c r="L210" s="31"/>
      <c r="M210" s="138" t="s">
        <v>1</v>
      </c>
      <c r="N210" s="139" t="s">
        <v>43</v>
      </c>
      <c r="P210" s="140">
        <f>O210*H210</f>
        <v>0</v>
      </c>
      <c r="Q210" s="140">
        <v>0</v>
      </c>
      <c r="R210" s="140">
        <f>Q210*H210</f>
        <v>0</v>
      </c>
      <c r="S210" s="140">
        <v>0</v>
      </c>
      <c r="T210" s="141">
        <f>S210*H210</f>
        <v>0</v>
      </c>
      <c r="AR210" s="142" t="s">
        <v>245</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245</v>
      </c>
      <c r="BM210" s="142" t="s">
        <v>1381</v>
      </c>
    </row>
    <row r="211" spans="2:65" s="1" customFormat="1" ht="97.5">
      <c r="B211" s="31"/>
      <c r="D211" s="144" t="s">
        <v>172</v>
      </c>
      <c r="F211" s="145" t="s">
        <v>4028</v>
      </c>
      <c r="I211" s="146"/>
      <c r="L211" s="31"/>
      <c r="M211" s="147"/>
      <c r="T211" s="55"/>
      <c r="AT211" s="16" t="s">
        <v>172</v>
      </c>
      <c r="AU211" s="16" t="s">
        <v>88</v>
      </c>
    </row>
    <row r="212" spans="2:65" s="1" customFormat="1" ht="16.5" customHeight="1">
      <c r="B212" s="31"/>
      <c r="C212" s="131" t="s">
        <v>377</v>
      </c>
      <c r="D212" s="131" t="s">
        <v>165</v>
      </c>
      <c r="E212" s="132" t="s">
        <v>4029</v>
      </c>
      <c r="F212" s="133" t="s">
        <v>4030</v>
      </c>
      <c r="G212" s="134" t="s">
        <v>268</v>
      </c>
      <c r="H212" s="135">
        <v>1</v>
      </c>
      <c r="I212" s="136"/>
      <c r="J212" s="137">
        <f>ROUND(I212*H212,2)</f>
        <v>0</v>
      </c>
      <c r="K212" s="133" t="s">
        <v>1</v>
      </c>
      <c r="L212" s="31"/>
      <c r="M212" s="138" t="s">
        <v>1</v>
      </c>
      <c r="N212" s="139" t="s">
        <v>43</v>
      </c>
      <c r="P212" s="140">
        <f>O212*H212</f>
        <v>0</v>
      </c>
      <c r="Q212" s="140">
        <v>0</v>
      </c>
      <c r="R212" s="140">
        <f>Q212*H212</f>
        <v>0</v>
      </c>
      <c r="S212" s="140">
        <v>0</v>
      </c>
      <c r="T212" s="141">
        <f>S212*H212</f>
        <v>0</v>
      </c>
      <c r="AR212" s="142" t="s">
        <v>245</v>
      </c>
      <c r="AT212" s="142" t="s">
        <v>165</v>
      </c>
      <c r="AU212" s="142" t="s">
        <v>88</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245</v>
      </c>
      <c r="BM212" s="142" t="s">
        <v>1392</v>
      </c>
    </row>
    <row r="213" spans="2:65" s="1" customFormat="1" ht="97.5">
      <c r="B213" s="31"/>
      <c r="D213" s="144" t="s">
        <v>172</v>
      </c>
      <c r="F213" s="145" t="s">
        <v>4031</v>
      </c>
      <c r="I213" s="146"/>
      <c r="L213" s="31"/>
      <c r="M213" s="147"/>
      <c r="T213" s="55"/>
      <c r="AT213" s="16" t="s">
        <v>172</v>
      </c>
      <c r="AU213" s="16" t="s">
        <v>88</v>
      </c>
    </row>
    <row r="214" spans="2:65" s="1" customFormat="1" ht="21.75" customHeight="1">
      <c r="B214" s="31"/>
      <c r="C214" s="131" t="s">
        <v>381</v>
      </c>
      <c r="D214" s="131" t="s">
        <v>165</v>
      </c>
      <c r="E214" s="132" t="s">
        <v>4032</v>
      </c>
      <c r="F214" s="133" t="s">
        <v>4033</v>
      </c>
      <c r="G214" s="134" t="s">
        <v>268</v>
      </c>
      <c r="H214" s="135">
        <v>1</v>
      </c>
      <c r="I214" s="136"/>
      <c r="J214" s="137">
        <f>ROUND(I214*H214,2)</f>
        <v>0</v>
      </c>
      <c r="K214" s="133" t="s">
        <v>1</v>
      </c>
      <c r="L214" s="31"/>
      <c r="M214" s="138" t="s">
        <v>1</v>
      </c>
      <c r="N214" s="139" t="s">
        <v>43</v>
      </c>
      <c r="P214" s="140">
        <f>O214*H214</f>
        <v>0</v>
      </c>
      <c r="Q214" s="140">
        <v>0</v>
      </c>
      <c r="R214" s="140">
        <f>Q214*H214</f>
        <v>0</v>
      </c>
      <c r="S214" s="140">
        <v>0</v>
      </c>
      <c r="T214" s="141">
        <f>S214*H214</f>
        <v>0</v>
      </c>
      <c r="AR214" s="142" t="s">
        <v>245</v>
      </c>
      <c r="AT214" s="142" t="s">
        <v>165</v>
      </c>
      <c r="AU214" s="142" t="s">
        <v>88</v>
      </c>
      <c r="AY214" s="16" t="s">
        <v>162</v>
      </c>
      <c r="BE214" s="143">
        <f>IF(N214="základní",J214,0)</f>
        <v>0</v>
      </c>
      <c r="BF214" s="143">
        <f>IF(N214="snížená",J214,0)</f>
        <v>0</v>
      </c>
      <c r="BG214" s="143">
        <f>IF(N214="zákl. přenesená",J214,0)</f>
        <v>0</v>
      </c>
      <c r="BH214" s="143">
        <f>IF(N214="sníž. přenesená",J214,0)</f>
        <v>0</v>
      </c>
      <c r="BI214" s="143">
        <f>IF(N214="nulová",J214,0)</f>
        <v>0</v>
      </c>
      <c r="BJ214" s="16" t="s">
        <v>86</v>
      </c>
      <c r="BK214" s="143">
        <f>ROUND(I214*H214,2)</f>
        <v>0</v>
      </c>
      <c r="BL214" s="16" t="s">
        <v>245</v>
      </c>
      <c r="BM214" s="142" t="s">
        <v>1403</v>
      </c>
    </row>
    <row r="215" spans="2:65" s="1" customFormat="1" ht="156">
      <c r="B215" s="31"/>
      <c r="D215" s="144" t="s">
        <v>172</v>
      </c>
      <c r="F215" s="145" t="s">
        <v>4034</v>
      </c>
      <c r="I215" s="146"/>
      <c r="L215" s="31"/>
      <c r="M215" s="147"/>
      <c r="T215" s="55"/>
      <c r="AT215" s="16" t="s">
        <v>172</v>
      </c>
      <c r="AU215" s="16" t="s">
        <v>88</v>
      </c>
    </row>
    <row r="216" spans="2:65" s="1" customFormat="1" ht="24.2" customHeight="1">
      <c r="B216" s="31"/>
      <c r="C216" s="131" t="s">
        <v>387</v>
      </c>
      <c r="D216" s="131" t="s">
        <v>165</v>
      </c>
      <c r="E216" s="132" t="s">
        <v>4035</v>
      </c>
      <c r="F216" s="133" t="s">
        <v>4036</v>
      </c>
      <c r="G216" s="134" t="s">
        <v>168</v>
      </c>
      <c r="H216" s="135">
        <v>1</v>
      </c>
      <c r="I216" s="136"/>
      <c r="J216" s="137">
        <f>ROUND(I216*H216,2)</f>
        <v>0</v>
      </c>
      <c r="K216" s="133" t="s">
        <v>1</v>
      </c>
      <c r="L216" s="31"/>
      <c r="M216" s="138" t="s">
        <v>1</v>
      </c>
      <c r="N216" s="139" t="s">
        <v>43</v>
      </c>
      <c r="P216" s="140">
        <f>O216*H216</f>
        <v>0</v>
      </c>
      <c r="Q216" s="140">
        <v>0</v>
      </c>
      <c r="R216" s="140">
        <f>Q216*H216</f>
        <v>0</v>
      </c>
      <c r="S216" s="140">
        <v>0</v>
      </c>
      <c r="T216" s="141">
        <f>S216*H216</f>
        <v>0</v>
      </c>
      <c r="AR216" s="142" t="s">
        <v>245</v>
      </c>
      <c r="AT216" s="142" t="s">
        <v>165</v>
      </c>
      <c r="AU216" s="142" t="s">
        <v>88</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245</v>
      </c>
      <c r="BM216" s="142" t="s">
        <v>1411</v>
      </c>
    </row>
    <row r="217" spans="2:65" s="1" customFormat="1" ht="19.5">
      <c r="B217" s="31"/>
      <c r="D217" s="144" t="s">
        <v>172</v>
      </c>
      <c r="F217" s="145" t="s">
        <v>3846</v>
      </c>
      <c r="I217" s="146"/>
      <c r="L217" s="31"/>
      <c r="M217" s="147"/>
      <c r="T217" s="55"/>
      <c r="AT217" s="16" t="s">
        <v>172</v>
      </c>
      <c r="AU217" s="16" t="s">
        <v>88</v>
      </c>
    </row>
    <row r="218" spans="2:65" s="1" customFormat="1" ht="33" customHeight="1">
      <c r="B218" s="31"/>
      <c r="C218" s="131" t="s">
        <v>392</v>
      </c>
      <c r="D218" s="131" t="s">
        <v>165</v>
      </c>
      <c r="E218" s="132" t="s">
        <v>3911</v>
      </c>
      <c r="F218" s="133" t="s">
        <v>4037</v>
      </c>
      <c r="G218" s="134" t="s">
        <v>208</v>
      </c>
      <c r="H218" s="135">
        <v>30.8</v>
      </c>
      <c r="I218" s="136"/>
      <c r="J218" s="137">
        <f>ROUND(I218*H218,2)</f>
        <v>0</v>
      </c>
      <c r="K218" s="133" t="s">
        <v>1</v>
      </c>
      <c r="L218" s="31"/>
      <c r="M218" s="138" t="s">
        <v>1</v>
      </c>
      <c r="N218" s="139" t="s">
        <v>43</v>
      </c>
      <c r="P218" s="140">
        <f>O218*H218</f>
        <v>0</v>
      </c>
      <c r="Q218" s="140">
        <v>0</v>
      </c>
      <c r="R218" s="140">
        <f>Q218*H218</f>
        <v>0</v>
      </c>
      <c r="S218" s="140">
        <v>0</v>
      </c>
      <c r="T218" s="141">
        <f>S218*H218</f>
        <v>0</v>
      </c>
      <c r="AR218" s="142" t="s">
        <v>245</v>
      </c>
      <c r="AT218" s="142" t="s">
        <v>165</v>
      </c>
      <c r="AU218" s="142" t="s">
        <v>88</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245</v>
      </c>
      <c r="BM218" s="142" t="s">
        <v>1419</v>
      </c>
    </row>
    <row r="219" spans="2:65" s="1" customFormat="1" ht="19.5">
      <c r="B219" s="31"/>
      <c r="D219" s="144" t="s">
        <v>172</v>
      </c>
      <c r="F219" s="145" t="s">
        <v>3846</v>
      </c>
      <c r="I219" s="146"/>
      <c r="L219" s="31"/>
      <c r="M219" s="147"/>
      <c r="T219" s="55"/>
      <c r="AT219" s="16" t="s">
        <v>172</v>
      </c>
      <c r="AU219" s="16" t="s">
        <v>88</v>
      </c>
    </row>
    <row r="220" spans="2:65" s="1" customFormat="1" ht="44.25" customHeight="1">
      <c r="B220" s="31"/>
      <c r="C220" s="131" t="s">
        <v>396</v>
      </c>
      <c r="D220" s="131" t="s">
        <v>165</v>
      </c>
      <c r="E220" s="132" t="s">
        <v>4038</v>
      </c>
      <c r="F220" s="133" t="s">
        <v>4039</v>
      </c>
      <c r="G220" s="134" t="s">
        <v>3904</v>
      </c>
      <c r="H220" s="135">
        <v>3</v>
      </c>
      <c r="I220" s="136"/>
      <c r="J220" s="137">
        <f>ROUND(I220*H220,2)</f>
        <v>0</v>
      </c>
      <c r="K220" s="133" t="s">
        <v>1</v>
      </c>
      <c r="L220" s="31"/>
      <c r="M220" s="138" t="s">
        <v>1</v>
      </c>
      <c r="N220" s="139" t="s">
        <v>43</v>
      </c>
      <c r="P220" s="140">
        <f>O220*H220</f>
        <v>0</v>
      </c>
      <c r="Q220" s="140">
        <v>0</v>
      </c>
      <c r="R220" s="140">
        <f>Q220*H220</f>
        <v>0</v>
      </c>
      <c r="S220" s="140">
        <v>0</v>
      </c>
      <c r="T220" s="141">
        <f>S220*H220</f>
        <v>0</v>
      </c>
      <c r="AR220" s="142" t="s">
        <v>245</v>
      </c>
      <c r="AT220" s="142" t="s">
        <v>165</v>
      </c>
      <c r="AU220" s="142" t="s">
        <v>88</v>
      </c>
      <c r="AY220" s="16" t="s">
        <v>162</v>
      </c>
      <c r="BE220" s="143">
        <f>IF(N220="základní",J220,0)</f>
        <v>0</v>
      </c>
      <c r="BF220" s="143">
        <f>IF(N220="snížená",J220,0)</f>
        <v>0</v>
      </c>
      <c r="BG220" s="143">
        <f>IF(N220="zákl. přenesená",J220,0)</f>
        <v>0</v>
      </c>
      <c r="BH220" s="143">
        <f>IF(N220="sníž. přenesená",J220,0)</f>
        <v>0</v>
      </c>
      <c r="BI220" s="143">
        <f>IF(N220="nulová",J220,0)</f>
        <v>0</v>
      </c>
      <c r="BJ220" s="16" t="s">
        <v>86</v>
      </c>
      <c r="BK220" s="143">
        <f>ROUND(I220*H220,2)</f>
        <v>0</v>
      </c>
      <c r="BL220" s="16" t="s">
        <v>245</v>
      </c>
      <c r="BM220" s="142" t="s">
        <v>1446</v>
      </c>
    </row>
    <row r="221" spans="2:65" s="1" customFormat="1" ht="175.5">
      <c r="B221" s="31"/>
      <c r="D221" s="144" t="s">
        <v>172</v>
      </c>
      <c r="F221" s="145" t="s">
        <v>4040</v>
      </c>
      <c r="I221" s="146"/>
      <c r="L221" s="31"/>
      <c r="M221" s="147"/>
      <c r="T221" s="55"/>
      <c r="AT221" s="16" t="s">
        <v>172</v>
      </c>
      <c r="AU221" s="16" t="s">
        <v>88</v>
      </c>
    </row>
    <row r="222" spans="2:65" s="1" customFormat="1" ht="44.25" customHeight="1">
      <c r="B222" s="31"/>
      <c r="C222" s="131" t="s">
        <v>402</v>
      </c>
      <c r="D222" s="131" t="s">
        <v>165</v>
      </c>
      <c r="E222" s="132" t="s">
        <v>4041</v>
      </c>
      <c r="F222" s="133" t="s">
        <v>4042</v>
      </c>
      <c r="G222" s="134" t="s">
        <v>3904</v>
      </c>
      <c r="H222" s="135">
        <v>1</v>
      </c>
      <c r="I222" s="136"/>
      <c r="J222" s="137">
        <f>ROUND(I222*H222,2)</f>
        <v>0</v>
      </c>
      <c r="K222" s="133" t="s">
        <v>1</v>
      </c>
      <c r="L222" s="31"/>
      <c r="M222" s="138" t="s">
        <v>1</v>
      </c>
      <c r="N222" s="139" t="s">
        <v>43</v>
      </c>
      <c r="P222" s="140">
        <f>O222*H222</f>
        <v>0</v>
      </c>
      <c r="Q222" s="140">
        <v>0</v>
      </c>
      <c r="R222" s="140">
        <f>Q222*H222</f>
        <v>0</v>
      </c>
      <c r="S222" s="140">
        <v>0</v>
      </c>
      <c r="T222" s="141">
        <f>S222*H222</f>
        <v>0</v>
      </c>
      <c r="AR222" s="142" t="s">
        <v>245</v>
      </c>
      <c r="AT222" s="142" t="s">
        <v>165</v>
      </c>
      <c r="AU222" s="142" t="s">
        <v>88</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245</v>
      </c>
      <c r="BM222" s="142" t="s">
        <v>1475</v>
      </c>
    </row>
    <row r="223" spans="2:65" s="1" customFormat="1" ht="58.5">
      <c r="B223" s="31"/>
      <c r="D223" s="144" t="s">
        <v>172</v>
      </c>
      <c r="F223" s="145" t="s">
        <v>4043</v>
      </c>
      <c r="I223" s="146"/>
      <c r="L223" s="31"/>
      <c r="M223" s="147"/>
      <c r="T223" s="55"/>
      <c r="AT223" s="16" t="s">
        <v>172</v>
      </c>
      <c r="AU223" s="16" t="s">
        <v>88</v>
      </c>
    </row>
    <row r="224" spans="2:65" s="1" customFormat="1" ht="24.2" customHeight="1">
      <c r="B224" s="31"/>
      <c r="C224" s="131" t="s">
        <v>408</v>
      </c>
      <c r="D224" s="131" t="s">
        <v>165</v>
      </c>
      <c r="E224" s="132" t="s">
        <v>4044</v>
      </c>
      <c r="F224" s="133" t="s">
        <v>4045</v>
      </c>
      <c r="G224" s="134" t="s">
        <v>268</v>
      </c>
      <c r="H224" s="135">
        <v>1</v>
      </c>
      <c r="I224" s="136"/>
      <c r="J224" s="137">
        <f>ROUND(I224*H224,2)</f>
        <v>0</v>
      </c>
      <c r="K224" s="133" t="s">
        <v>1</v>
      </c>
      <c r="L224" s="31"/>
      <c r="M224" s="138" t="s">
        <v>1</v>
      </c>
      <c r="N224" s="139" t="s">
        <v>43</v>
      </c>
      <c r="P224" s="140">
        <f>O224*H224</f>
        <v>0</v>
      </c>
      <c r="Q224" s="140">
        <v>0</v>
      </c>
      <c r="R224" s="140">
        <f>Q224*H224</f>
        <v>0</v>
      </c>
      <c r="S224" s="140">
        <v>0</v>
      </c>
      <c r="T224" s="141">
        <f>S224*H224</f>
        <v>0</v>
      </c>
      <c r="AR224" s="142" t="s">
        <v>245</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245</v>
      </c>
      <c r="BM224" s="142" t="s">
        <v>1513</v>
      </c>
    </row>
    <row r="225" spans="2:65" s="1" customFormat="1" ht="58.5">
      <c r="B225" s="31"/>
      <c r="D225" s="144" t="s">
        <v>172</v>
      </c>
      <c r="F225" s="145" t="s">
        <v>4043</v>
      </c>
      <c r="I225" s="146"/>
      <c r="L225" s="31"/>
      <c r="M225" s="147"/>
      <c r="T225" s="55"/>
      <c r="AT225" s="16" t="s">
        <v>172</v>
      </c>
      <c r="AU225" s="16" t="s">
        <v>88</v>
      </c>
    </row>
    <row r="226" spans="2:65" s="1" customFormat="1" ht="16.5" customHeight="1">
      <c r="B226" s="31"/>
      <c r="C226" s="131" t="s">
        <v>414</v>
      </c>
      <c r="D226" s="131" t="s">
        <v>165</v>
      </c>
      <c r="E226" s="132" t="s">
        <v>4046</v>
      </c>
      <c r="F226" s="133" t="s">
        <v>4047</v>
      </c>
      <c r="G226" s="134" t="s">
        <v>268</v>
      </c>
      <c r="H226" s="135">
        <v>2</v>
      </c>
      <c r="I226" s="136"/>
      <c r="J226" s="137">
        <f>ROUND(I226*H226,2)</f>
        <v>0</v>
      </c>
      <c r="K226" s="133" t="s">
        <v>1</v>
      </c>
      <c r="L226" s="31"/>
      <c r="M226" s="138" t="s">
        <v>1</v>
      </c>
      <c r="N226" s="139" t="s">
        <v>43</v>
      </c>
      <c r="P226" s="140">
        <f>O226*H226</f>
        <v>0</v>
      </c>
      <c r="Q226" s="140">
        <v>0</v>
      </c>
      <c r="R226" s="140">
        <f>Q226*H226</f>
        <v>0</v>
      </c>
      <c r="S226" s="140">
        <v>0</v>
      </c>
      <c r="T226" s="141">
        <f>S226*H226</f>
        <v>0</v>
      </c>
      <c r="AR226" s="142" t="s">
        <v>245</v>
      </c>
      <c r="AT226" s="142" t="s">
        <v>165</v>
      </c>
      <c r="AU226" s="142" t="s">
        <v>88</v>
      </c>
      <c r="AY226" s="16" t="s">
        <v>162</v>
      </c>
      <c r="BE226" s="143">
        <f>IF(N226="základní",J226,0)</f>
        <v>0</v>
      </c>
      <c r="BF226" s="143">
        <f>IF(N226="snížená",J226,0)</f>
        <v>0</v>
      </c>
      <c r="BG226" s="143">
        <f>IF(N226="zákl. přenesená",J226,0)</f>
        <v>0</v>
      </c>
      <c r="BH226" s="143">
        <f>IF(N226="sníž. přenesená",J226,0)</f>
        <v>0</v>
      </c>
      <c r="BI226" s="143">
        <f>IF(N226="nulová",J226,0)</f>
        <v>0</v>
      </c>
      <c r="BJ226" s="16" t="s">
        <v>86</v>
      </c>
      <c r="BK226" s="143">
        <f>ROUND(I226*H226,2)</f>
        <v>0</v>
      </c>
      <c r="BL226" s="16" t="s">
        <v>245</v>
      </c>
      <c r="BM226" s="142" t="s">
        <v>1522</v>
      </c>
    </row>
    <row r="227" spans="2:65" s="1" customFormat="1" ht="58.5">
      <c r="B227" s="31"/>
      <c r="D227" s="144" t="s">
        <v>172</v>
      </c>
      <c r="F227" s="145" t="s">
        <v>4043</v>
      </c>
      <c r="I227" s="146"/>
      <c r="L227" s="31"/>
      <c r="M227" s="147"/>
      <c r="T227" s="55"/>
      <c r="AT227" s="16" t="s">
        <v>172</v>
      </c>
      <c r="AU227" s="16" t="s">
        <v>88</v>
      </c>
    </row>
    <row r="228" spans="2:65" s="1" customFormat="1" ht="16.5" customHeight="1">
      <c r="B228" s="31"/>
      <c r="C228" s="131" t="s">
        <v>419</v>
      </c>
      <c r="D228" s="131" t="s">
        <v>165</v>
      </c>
      <c r="E228" s="132" t="s">
        <v>163</v>
      </c>
      <c r="F228" s="133" t="s">
        <v>164</v>
      </c>
      <c r="G228" s="134" t="s">
        <v>1</v>
      </c>
      <c r="H228" s="135">
        <v>1</v>
      </c>
      <c r="I228" s="136"/>
      <c r="J228" s="137">
        <f>ROUND(I228*H228,2)</f>
        <v>0</v>
      </c>
      <c r="K228" s="133" t="s">
        <v>1</v>
      </c>
      <c r="L228" s="31"/>
      <c r="M228" s="138" t="s">
        <v>1</v>
      </c>
      <c r="N228" s="139" t="s">
        <v>43</v>
      </c>
      <c r="P228" s="140">
        <f>O228*H228</f>
        <v>0</v>
      </c>
      <c r="Q228" s="140">
        <v>0</v>
      </c>
      <c r="R228" s="140">
        <f>Q228*H228</f>
        <v>0</v>
      </c>
      <c r="S228" s="140">
        <v>0</v>
      </c>
      <c r="T228" s="141">
        <f>S228*H228</f>
        <v>0</v>
      </c>
      <c r="AR228" s="142" t="s">
        <v>245</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245</v>
      </c>
      <c r="BM228" s="142" t="s">
        <v>1530</v>
      </c>
    </row>
    <row r="229" spans="2:65" s="1" customFormat="1" ht="19.5">
      <c r="B229" s="31"/>
      <c r="D229" s="144" t="s">
        <v>172</v>
      </c>
      <c r="F229" s="145" t="s">
        <v>3884</v>
      </c>
      <c r="I229" s="146"/>
      <c r="L229" s="31"/>
      <c r="M229" s="147"/>
      <c r="T229" s="55"/>
      <c r="AT229" s="16" t="s">
        <v>172</v>
      </c>
      <c r="AU229" s="16" t="s">
        <v>88</v>
      </c>
    </row>
    <row r="230" spans="2:65" s="1" customFormat="1" ht="24.2" customHeight="1">
      <c r="B230" s="31"/>
      <c r="C230" s="131" t="s">
        <v>423</v>
      </c>
      <c r="D230" s="131" t="s">
        <v>165</v>
      </c>
      <c r="E230" s="132" t="s">
        <v>4048</v>
      </c>
      <c r="F230" s="133" t="s">
        <v>4049</v>
      </c>
      <c r="G230" s="134" t="s">
        <v>208</v>
      </c>
      <c r="H230" s="135">
        <v>0.4</v>
      </c>
      <c r="I230" s="136"/>
      <c r="J230" s="137">
        <f>ROUND(I230*H230,2)</f>
        <v>0</v>
      </c>
      <c r="K230" s="133" t="s">
        <v>1</v>
      </c>
      <c r="L230" s="31"/>
      <c r="M230" s="138" t="s">
        <v>1</v>
      </c>
      <c r="N230" s="139" t="s">
        <v>43</v>
      </c>
      <c r="P230" s="140">
        <f>O230*H230</f>
        <v>0</v>
      </c>
      <c r="Q230" s="140">
        <v>0</v>
      </c>
      <c r="R230" s="140">
        <f>Q230*H230</f>
        <v>0</v>
      </c>
      <c r="S230" s="140">
        <v>0</v>
      </c>
      <c r="T230" s="141">
        <f>S230*H230</f>
        <v>0</v>
      </c>
      <c r="AR230" s="142" t="s">
        <v>245</v>
      </c>
      <c r="AT230" s="142" t="s">
        <v>165</v>
      </c>
      <c r="AU230" s="142" t="s">
        <v>88</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245</v>
      </c>
      <c r="BM230" s="142" t="s">
        <v>1540</v>
      </c>
    </row>
    <row r="231" spans="2:65" s="1" customFormat="1" ht="19.5">
      <c r="B231" s="31"/>
      <c r="D231" s="144" t="s">
        <v>172</v>
      </c>
      <c r="F231" s="145" t="s">
        <v>3846</v>
      </c>
      <c r="I231" s="146"/>
      <c r="L231" s="31"/>
      <c r="M231" s="147"/>
      <c r="T231" s="55"/>
      <c r="AT231" s="16" t="s">
        <v>172</v>
      </c>
      <c r="AU231" s="16" t="s">
        <v>88</v>
      </c>
    </row>
    <row r="232" spans="2:65" s="1" customFormat="1" ht="16.5" customHeight="1">
      <c r="B232" s="31"/>
      <c r="C232" s="131" t="s">
        <v>429</v>
      </c>
      <c r="D232" s="131" t="s">
        <v>165</v>
      </c>
      <c r="E232" s="132" t="s">
        <v>1336</v>
      </c>
      <c r="F232" s="133" t="s">
        <v>1337</v>
      </c>
      <c r="G232" s="134" t="s">
        <v>3916</v>
      </c>
      <c r="H232" s="135">
        <v>1</v>
      </c>
      <c r="I232" s="136"/>
      <c r="J232" s="137">
        <f>ROUND(I232*H232,2)</f>
        <v>0</v>
      </c>
      <c r="K232" s="133" t="s">
        <v>1</v>
      </c>
      <c r="L232" s="31"/>
      <c r="M232" s="138" t="s">
        <v>1</v>
      </c>
      <c r="N232" s="139" t="s">
        <v>43</v>
      </c>
      <c r="P232" s="140">
        <f>O232*H232</f>
        <v>0</v>
      </c>
      <c r="Q232" s="140">
        <v>0</v>
      </c>
      <c r="R232" s="140">
        <f>Q232*H232</f>
        <v>0</v>
      </c>
      <c r="S232" s="140">
        <v>0</v>
      </c>
      <c r="T232" s="141">
        <f>S232*H232</f>
        <v>0</v>
      </c>
      <c r="AR232" s="142" t="s">
        <v>245</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245</v>
      </c>
      <c r="BM232" s="142" t="s">
        <v>1552</v>
      </c>
    </row>
    <row r="233" spans="2:65" s="1" customFormat="1" ht="19.5">
      <c r="B233" s="31"/>
      <c r="D233" s="144" t="s">
        <v>172</v>
      </c>
      <c r="F233" s="145" t="s">
        <v>3884</v>
      </c>
      <c r="I233" s="146"/>
      <c r="L233" s="31"/>
      <c r="M233" s="147"/>
      <c r="T233" s="55"/>
      <c r="AT233" s="16" t="s">
        <v>172</v>
      </c>
      <c r="AU233" s="16" t="s">
        <v>88</v>
      </c>
    </row>
    <row r="234" spans="2:65" s="1" customFormat="1" ht="24.2" customHeight="1">
      <c r="B234" s="31"/>
      <c r="C234" s="131" t="s">
        <v>433</v>
      </c>
      <c r="D234" s="131" t="s">
        <v>165</v>
      </c>
      <c r="E234" s="132" t="s">
        <v>3917</v>
      </c>
      <c r="F234" s="133" t="s">
        <v>3918</v>
      </c>
      <c r="G234" s="134" t="s">
        <v>353</v>
      </c>
      <c r="H234" s="135">
        <v>160.578</v>
      </c>
      <c r="I234" s="136"/>
      <c r="J234" s="137">
        <f>ROUND(I234*H234,2)</f>
        <v>0</v>
      </c>
      <c r="K234" s="133" t="s">
        <v>1</v>
      </c>
      <c r="L234" s="31"/>
      <c r="M234" s="138" t="s">
        <v>1</v>
      </c>
      <c r="N234" s="139" t="s">
        <v>43</v>
      </c>
      <c r="P234" s="140">
        <f>O234*H234</f>
        <v>0</v>
      </c>
      <c r="Q234" s="140">
        <v>0</v>
      </c>
      <c r="R234" s="140">
        <f>Q234*H234</f>
        <v>0</v>
      </c>
      <c r="S234" s="140">
        <v>0</v>
      </c>
      <c r="T234" s="141">
        <f>S234*H234</f>
        <v>0</v>
      </c>
      <c r="AR234" s="142" t="s">
        <v>245</v>
      </c>
      <c r="AT234" s="142" t="s">
        <v>165</v>
      </c>
      <c r="AU234" s="142" t="s">
        <v>88</v>
      </c>
      <c r="AY234" s="16" t="s">
        <v>162</v>
      </c>
      <c r="BE234" s="143">
        <f>IF(N234="základní",J234,0)</f>
        <v>0</v>
      </c>
      <c r="BF234" s="143">
        <f>IF(N234="snížená",J234,0)</f>
        <v>0</v>
      </c>
      <c r="BG234" s="143">
        <f>IF(N234="zákl. přenesená",J234,0)</f>
        <v>0</v>
      </c>
      <c r="BH234" s="143">
        <f>IF(N234="sníž. přenesená",J234,0)</f>
        <v>0</v>
      </c>
      <c r="BI234" s="143">
        <f>IF(N234="nulová",J234,0)</f>
        <v>0</v>
      </c>
      <c r="BJ234" s="16" t="s">
        <v>86</v>
      </c>
      <c r="BK234" s="143">
        <f>ROUND(I234*H234,2)</f>
        <v>0</v>
      </c>
      <c r="BL234" s="16" t="s">
        <v>245</v>
      </c>
      <c r="BM234" s="142" t="s">
        <v>1561</v>
      </c>
    </row>
    <row r="235" spans="2:65" s="1" customFormat="1" ht="19.5">
      <c r="B235" s="31"/>
      <c r="D235" s="144" t="s">
        <v>172</v>
      </c>
      <c r="F235" s="145" t="s">
        <v>3846</v>
      </c>
      <c r="I235" s="146"/>
      <c r="L235" s="31"/>
      <c r="M235" s="147"/>
      <c r="T235" s="55"/>
      <c r="AT235" s="16" t="s">
        <v>172</v>
      </c>
      <c r="AU235" s="16" t="s">
        <v>88</v>
      </c>
    </row>
    <row r="236" spans="2:65" s="1" customFormat="1" ht="16.5" customHeight="1">
      <c r="B236" s="31"/>
      <c r="C236" s="131" t="s">
        <v>438</v>
      </c>
      <c r="D236" s="131" t="s">
        <v>165</v>
      </c>
      <c r="E236" s="132" t="s">
        <v>644</v>
      </c>
      <c r="F236" s="133" t="s">
        <v>2017</v>
      </c>
      <c r="G236" s="134" t="s">
        <v>3916</v>
      </c>
      <c r="H236" s="135">
        <v>1</v>
      </c>
      <c r="I236" s="136"/>
      <c r="J236" s="137">
        <f>ROUND(I236*H236,2)</f>
        <v>0</v>
      </c>
      <c r="K236" s="133" t="s">
        <v>1</v>
      </c>
      <c r="L236" s="31"/>
      <c r="M236" s="138" t="s">
        <v>1</v>
      </c>
      <c r="N236" s="139" t="s">
        <v>43</v>
      </c>
      <c r="P236" s="140">
        <f>O236*H236</f>
        <v>0</v>
      </c>
      <c r="Q236" s="140">
        <v>0</v>
      </c>
      <c r="R236" s="140">
        <f>Q236*H236</f>
        <v>0</v>
      </c>
      <c r="S236" s="140">
        <v>0</v>
      </c>
      <c r="T236" s="141">
        <f>S236*H236</f>
        <v>0</v>
      </c>
      <c r="AR236" s="142" t="s">
        <v>245</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245</v>
      </c>
      <c r="BM236" s="142" t="s">
        <v>1573</v>
      </c>
    </row>
    <row r="237" spans="2:65" s="1" customFormat="1" ht="19.5">
      <c r="B237" s="31"/>
      <c r="D237" s="144" t="s">
        <v>172</v>
      </c>
      <c r="F237" s="145" t="s">
        <v>3884</v>
      </c>
      <c r="I237" s="146"/>
      <c r="L237" s="31"/>
      <c r="M237" s="147"/>
      <c r="T237" s="55"/>
      <c r="AT237" s="16" t="s">
        <v>172</v>
      </c>
      <c r="AU237" s="16" t="s">
        <v>88</v>
      </c>
    </row>
    <row r="238" spans="2:65" s="1" customFormat="1" ht="16.5" customHeight="1">
      <c r="B238" s="31"/>
      <c r="C238" s="131" t="s">
        <v>443</v>
      </c>
      <c r="D238" s="131" t="s">
        <v>165</v>
      </c>
      <c r="E238" s="132" t="s">
        <v>4050</v>
      </c>
      <c r="F238" s="133" t="s">
        <v>4051</v>
      </c>
      <c r="G238" s="134" t="s">
        <v>3916</v>
      </c>
      <c r="H238" s="135">
        <v>1</v>
      </c>
      <c r="I238" s="136"/>
      <c r="J238" s="137">
        <f>ROUND(I238*H238,2)</f>
        <v>0</v>
      </c>
      <c r="K238" s="133" t="s">
        <v>1</v>
      </c>
      <c r="L238" s="31"/>
      <c r="M238" s="138" t="s">
        <v>1</v>
      </c>
      <c r="N238" s="139" t="s">
        <v>43</v>
      </c>
      <c r="P238" s="140">
        <f>O238*H238</f>
        <v>0</v>
      </c>
      <c r="Q238" s="140">
        <v>0</v>
      </c>
      <c r="R238" s="140">
        <f>Q238*H238</f>
        <v>0</v>
      </c>
      <c r="S238" s="140">
        <v>0</v>
      </c>
      <c r="T238" s="141">
        <f>S238*H238</f>
        <v>0</v>
      </c>
      <c r="AR238" s="142" t="s">
        <v>245</v>
      </c>
      <c r="AT238" s="142" t="s">
        <v>165</v>
      </c>
      <c r="AU238" s="142" t="s">
        <v>88</v>
      </c>
      <c r="AY238" s="16" t="s">
        <v>162</v>
      </c>
      <c r="BE238" s="143">
        <f>IF(N238="základní",J238,0)</f>
        <v>0</v>
      </c>
      <c r="BF238" s="143">
        <f>IF(N238="snížená",J238,0)</f>
        <v>0</v>
      </c>
      <c r="BG238" s="143">
        <f>IF(N238="zákl. přenesená",J238,0)</f>
        <v>0</v>
      </c>
      <c r="BH238" s="143">
        <f>IF(N238="sníž. přenesená",J238,0)</f>
        <v>0</v>
      </c>
      <c r="BI238" s="143">
        <f>IF(N238="nulová",J238,0)</f>
        <v>0</v>
      </c>
      <c r="BJ238" s="16" t="s">
        <v>86</v>
      </c>
      <c r="BK238" s="143">
        <f>ROUND(I238*H238,2)</f>
        <v>0</v>
      </c>
      <c r="BL238" s="16" t="s">
        <v>245</v>
      </c>
      <c r="BM238" s="142" t="s">
        <v>1582</v>
      </c>
    </row>
    <row r="239" spans="2:65" s="1" customFormat="1" ht="19.5">
      <c r="B239" s="31"/>
      <c r="D239" s="144" t="s">
        <v>172</v>
      </c>
      <c r="F239" s="145" t="s">
        <v>3884</v>
      </c>
      <c r="I239" s="146"/>
      <c r="L239" s="31"/>
      <c r="M239" s="147"/>
      <c r="T239" s="55"/>
      <c r="AT239" s="16" t="s">
        <v>172</v>
      </c>
      <c r="AU239" s="16" t="s">
        <v>88</v>
      </c>
    </row>
    <row r="240" spans="2:65" s="1" customFormat="1" ht="44.25" customHeight="1">
      <c r="B240" s="31"/>
      <c r="C240" s="131" t="s">
        <v>448</v>
      </c>
      <c r="D240" s="131" t="s">
        <v>165</v>
      </c>
      <c r="E240" s="132" t="s">
        <v>4052</v>
      </c>
      <c r="F240" s="133" t="s">
        <v>4053</v>
      </c>
      <c r="G240" s="134" t="s">
        <v>176</v>
      </c>
      <c r="H240" s="135">
        <v>100</v>
      </c>
      <c r="I240" s="136"/>
      <c r="J240" s="137">
        <f>ROUND(I240*H240,2)</f>
        <v>0</v>
      </c>
      <c r="K240" s="133" t="s">
        <v>1</v>
      </c>
      <c r="L240" s="31"/>
      <c r="M240" s="138" t="s">
        <v>1</v>
      </c>
      <c r="N240" s="139" t="s">
        <v>43</v>
      </c>
      <c r="P240" s="140">
        <f>O240*H240</f>
        <v>0</v>
      </c>
      <c r="Q240" s="140">
        <v>0</v>
      </c>
      <c r="R240" s="140">
        <f>Q240*H240</f>
        <v>0</v>
      </c>
      <c r="S240" s="140">
        <v>0</v>
      </c>
      <c r="T240" s="141">
        <f>S240*H240</f>
        <v>0</v>
      </c>
      <c r="AR240" s="142" t="s">
        <v>245</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245</v>
      </c>
      <c r="BM240" s="142" t="s">
        <v>1606</v>
      </c>
    </row>
    <row r="241" spans="2:65" s="1" customFormat="1" ht="19.5">
      <c r="B241" s="31"/>
      <c r="D241" s="144" t="s">
        <v>172</v>
      </c>
      <c r="F241" s="145" t="s">
        <v>3846</v>
      </c>
      <c r="I241" s="146"/>
      <c r="L241" s="31"/>
      <c r="M241" s="147"/>
      <c r="T241" s="55"/>
      <c r="AT241" s="16" t="s">
        <v>172</v>
      </c>
      <c r="AU241" s="16" t="s">
        <v>88</v>
      </c>
    </row>
    <row r="242" spans="2:65" s="1" customFormat="1" ht="16.5" customHeight="1">
      <c r="B242" s="31"/>
      <c r="C242" s="131" t="s">
        <v>453</v>
      </c>
      <c r="D242" s="131" t="s">
        <v>165</v>
      </c>
      <c r="E242" s="132" t="s">
        <v>4054</v>
      </c>
      <c r="F242" s="133" t="s">
        <v>4055</v>
      </c>
      <c r="G242" s="134" t="s">
        <v>176</v>
      </c>
      <c r="H242" s="135">
        <v>100</v>
      </c>
      <c r="I242" s="136"/>
      <c r="J242" s="137">
        <f>ROUND(I242*H242,2)</f>
        <v>0</v>
      </c>
      <c r="K242" s="133" t="s">
        <v>1</v>
      </c>
      <c r="L242" s="31"/>
      <c r="M242" s="138" t="s">
        <v>1</v>
      </c>
      <c r="N242" s="139" t="s">
        <v>43</v>
      </c>
      <c r="P242" s="140">
        <f>O242*H242</f>
        <v>0</v>
      </c>
      <c r="Q242" s="140">
        <v>0</v>
      </c>
      <c r="R242" s="140">
        <f>Q242*H242</f>
        <v>0</v>
      </c>
      <c r="S242" s="140">
        <v>0</v>
      </c>
      <c r="T242" s="141">
        <f>S242*H242</f>
        <v>0</v>
      </c>
      <c r="AR242" s="142" t="s">
        <v>245</v>
      </c>
      <c r="AT242" s="142" t="s">
        <v>165</v>
      </c>
      <c r="AU242" s="142" t="s">
        <v>88</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245</v>
      </c>
      <c r="BM242" s="142" t="s">
        <v>1632</v>
      </c>
    </row>
    <row r="243" spans="2:65" s="1" customFormat="1" ht="19.5">
      <c r="B243" s="31"/>
      <c r="D243" s="144" t="s">
        <v>172</v>
      </c>
      <c r="F243" s="145" t="s">
        <v>3846</v>
      </c>
      <c r="I243" s="146"/>
      <c r="L243" s="31"/>
      <c r="M243" s="147"/>
      <c r="T243" s="55"/>
      <c r="AT243" s="16" t="s">
        <v>172</v>
      </c>
      <c r="AU243" s="16" t="s">
        <v>88</v>
      </c>
    </row>
    <row r="244" spans="2:65" s="11" customFormat="1" ht="25.9" customHeight="1">
      <c r="B244" s="119"/>
      <c r="D244" s="120" t="s">
        <v>77</v>
      </c>
      <c r="E244" s="121" t="s">
        <v>125</v>
      </c>
      <c r="F244" s="121" t="s">
        <v>125</v>
      </c>
      <c r="I244" s="122"/>
      <c r="J244" s="123">
        <f>BK244</f>
        <v>0</v>
      </c>
      <c r="L244" s="119"/>
      <c r="M244" s="124"/>
      <c r="P244" s="125">
        <f>P245+P248</f>
        <v>0</v>
      </c>
      <c r="R244" s="125">
        <f>R245+R248</f>
        <v>0</v>
      </c>
      <c r="T244" s="126">
        <f>T245+T248</f>
        <v>0</v>
      </c>
      <c r="AR244" s="120" t="s">
        <v>170</v>
      </c>
      <c r="AT244" s="127" t="s">
        <v>77</v>
      </c>
      <c r="AU244" s="127" t="s">
        <v>78</v>
      </c>
      <c r="AY244" s="120" t="s">
        <v>162</v>
      </c>
      <c r="BK244" s="128">
        <f>BK245+BK248</f>
        <v>0</v>
      </c>
    </row>
    <row r="245" spans="2:65" s="11" customFormat="1" ht="22.9" customHeight="1">
      <c r="B245" s="119"/>
      <c r="D245" s="120" t="s">
        <v>77</v>
      </c>
      <c r="E245" s="129" t="s">
        <v>3923</v>
      </c>
      <c r="F245" s="129" t="s">
        <v>3924</v>
      </c>
      <c r="I245" s="122"/>
      <c r="J245" s="130">
        <f>BK245</f>
        <v>0</v>
      </c>
      <c r="L245" s="119"/>
      <c r="M245" s="124"/>
      <c r="P245" s="125">
        <f>SUM(P246:P247)</f>
        <v>0</v>
      </c>
      <c r="R245" s="125">
        <f>SUM(R246:R247)</f>
        <v>0</v>
      </c>
      <c r="T245" s="126">
        <f>SUM(T246:T247)</f>
        <v>0</v>
      </c>
      <c r="AR245" s="120" t="s">
        <v>170</v>
      </c>
      <c r="AT245" s="127" t="s">
        <v>77</v>
      </c>
      <c r="AU245" s="127" t="s">
        <v>86</v>
      </c>
      <c r="AY245" s="120" t="s">
        <v>162</v>
      </c>
      <c r="BK245" s="128">
        <f>SUM(BK246:BK247)</f>
        <v>0</v>
      </c>
    </row>
    <row r="246" spans="2:65" s="1" customFormat="1" ht="24.2" customHeight="1">
      <c r="B246" s="31"/>
      <c r="C246" s="131" t="s">
        <v>457</v>
      </c>
      <c r="D246" s="131" t="s">
        <v>165</v>
      </c>
      <c r="E246" s="132" t="s">
        <v>3925</v>
      </c>
      <c r="F246" s="133" t="s">
        <v>3926</v>
      </c>
      <c r="G246" s="134" t="s">
        <v>3904</v>
      </c>
      <c r="H246" s="135">
        <v>1</v>
      </c>
      <c r="I246" s="136"/>
      <c r="J246" s="137">
        <f>ROUND(I246*H246,2)</f>
        <v>0</v>
      </c>
      <c r="K246" s="133" t="s">
        <v>1</v>
      </c>
      <c r="L246" s="31"/>
      <c r="M246" s="138" t="s">
        <v>1</v>
      </c>
      <c r="N246" s="139" t="s">
        <v>43</v>
      </c>
      <c r="P246" s="140">
        <f>O246*H246</f>
        <v>0</v>
      </c>
      <c r="Q246" s="140">
        <v>0</v>
      </c>
      <c r="R246" s="140">
        <f>Q246*H246</f>
        <v>0</v>
      </c>
      <c r="S246" s="140">
        <v>0</v>
      </c>
      <c r="T246" s="141">
        <f>S246*H246</f>
        <v>0</v>
      </c>
      <c r="AR246" s="142" t="s">
        <v>2501</v>
      </c>
      <c r="AT246" s="142" t="s">
        <v>165</v>
      </c>
      <c r="AU246" s="142" t="s">
        <v>88</v>
      </c>
      <c r="AY246" s="16" t="s">
        <v>162</v>
      </c>
      <c r="BE246" s="143">
        <f>IF(N246="základní",J246,0)</f>
        <v>0</v>
      </c>
      <c r="BF246" s="143">
        <f>IF(N246="snížená",J246,0)</f>
        <v>0</v>
      </c>
      <c r="BG246" s="143">
        <f>IF(N246="zákl. přenesená",J246,0)</f>
        <v>0</v>
      </c>
      <c r="BH246" s="143">
        <f>IF(N246="sníž. přenesená",J246,0)</f>
        <v>0</v>
      </c>
      <c r="BI246" s="143">
        <f>IF(N246="nulová",J246,0)</f>
        <v>0</v>
      </c>
      <c r="BJ246" s="16" t="s">
        <v>86</v>
      </c>
      <c r="BK246" s="143">
        <f>ROUND(I246*H246,2)</f>
        <v>0</v>
      </c>
      <c r="BL246" s="16" t="s">
        <v>2501</v>
      </c>
      <c r="BM246" s="142" t="s">
        <v>1642</v>
      </c>
    </row>
    <row r="247" spans="2:65" s="1" customFormat="1" ht="29.25">
      <c r="B247" s="31"/>
      <c r="D247" s="144" t="s">
        <v>172</v>
      </c>
      <c r="F247" s="145" t="s">
        <v>4056</v>
      </c>
      <c r="I247" s="146"/>
      <c r="L247" s="31"/>
      <c r="M247" s="147"/>
      <c r="T247" s="55"/>
      <c r="AT247" s="16" t="s">
        <v>172</v>
      </c>
      <c r="AU247" s="16" t="s">
        <v>88</v>
      </c>
    </row>
    <row r="248" spans="2:65" s="11" customFormat="1" ht="22.9" customHeight="1">
      <c r="B248" s="119"/>
      <c r="D248" s="120" t="s">
        <v>77</v>
      </c>
      <c r="E248" s="129" t="s">
        <v>4057</v>
      </c>
      <c r="F248" s="129" t="s">
        <v>4058</v>
      </c>
      <c r="I248" s="122"/>
      <c r="J248" s="130">
        <f>BK248</f>
        <v>0</v>
      </c>
      <c r="L248" s="119"/>
      <c r="M248" s="124"/>
      <c r="P248" s="125">
        <f>SUM(P249:P250)</f>
        <v>0</v>
      </c>
      <c r="R248" s="125">
        <f>SUM(R249:R250)</f>
        <v>0</v>
      </c>
      <c r="T248" s="126">
        <f>SUM(T249:T250)</f>
        <v>0</v>
      </c>
      <c r="AR248" s="120" t="s">
        <v>170</v>
      </c>
      <c r="AT248" s="127" t="s">
        <v>77</v>
      </c>
      <c r="AU248" s="127" t="s">
        <v>86</v>
      </c>
      <c r="AY248" s="120" t="s">
        <v>162</v>
      </c>
      <c r="BK248" s="128">
        <f>SUM(BK249:BK250)</f>
        <v>0</v>
      </c>
    </row>
    <row r="249" spans="2:65" s="1" customFormat="1" ht="21.75" customHeight="1">
      <c r="B249" s="31"/>
      <c r="C249" s="131" t="s">
        <v>463</v>
      </c>
      <c r="D249" s="131" t="s">
        <v>165</v>
      </c>
      <c r="E249" s="132" t="s">
        <v>4059</v>
      </c>
      <c r="F249" s="133" t="s">
        <v>4060</v>
      </c>
      <c r="G249" s="134" t="s">
        <v>3904</v>
      </c>
      <c r="H249" s="135">
        <v>1</v>
      </c>
      <c r="I249" s="136"/>
      <c r="J249" s="137">
        <f>ROUND(I249*H249,2)</f>
        <v>0</v>
      </c>
      <c r="K249" s="133" t="s">
        <v>1</v>
      </c>
      <c r="L249" s="31"/>
      <c r="M249" s="138" t="s">
        <v>1</v>
      </c>
      <c r="N249" s="139" t="s">
        <v>43</v>
      </c>
      <c r="P249" s="140">
        <f>O249*H249</f>
        <v>0</v>
      </c>
      <c r="Q249" s="140">
        <v>0</v>
      </c>
      <c r="R249" s="140">
        <f>Q249*H249</f>
        <v>0</v>
      </c>
      <c r="S249" s="140">
        <v>0</v>
      </c>
      <c r="T249" s="141">
        <f>S249*H249</f>
        <v>0</v>
      </c>
      <c r="AR249" s="142" t="s">
        <v>2501</v>
      </c>
      <c r="AT249" s="142" t="s">
        <v>165</v>
      </c>
      <c r="AU249" s="142" t="s">
        <v>88</v>
      </c>
      <c r="AY249" s="16" t="s">
        <v>162</v>
      </c>
      <c r="BE249" s="143">
        <f>IF(N249="základní",J249,0)</f>
        <v>0</v>
      </c>
      <c r="BF249" s="143">
        <f>IF(N249="snížená",J249,0)</f>
        <v>0</v>
      </c>
      <c r="BG249" s="143">
        <f>IF(N249="zákl. přenesená",J249,0)</f>
        <v>0</v>
      </c>
      <c r="BH249" s="143">
        <f>IF(N249="sníž. přenesená",J249,0)</f>
        <v>0</v>
      </c>
      <c r="BI249" s="143">
        <f>IF(N249="nulová",J249,0)</f>
        <v>0</v>
      </c>
      <c r="BJ249" s="16" t="s">
        <v>86</v>
      </c>
      <c r="BK249" s="143">
        <f>ROUND(I249*H249,2)</f>
        <v>0</v>
      </c>
      <c r="BL249" s="16" t="s">
        <v>2501</v>
      </c>
      <c r="BM249" s="142" t="s">
        <v>1652</v>
      </c>
    </row>
    <row r="250" spans="2:65" s="1" customFormat="1" ht="19.5">
      <c r="B250" s="31"/>
      <c r="D250" s="144" t="s">
        <v>172</v>
      </c>
      <c r="F250" s="145" t="s">
        <v>3846</v>
      </c>
      <c r="I250" s="146"/>
      <c r="L250" s="31"/>
      <c r="M250" s="188"/>
      <c r="N250" s="170"/>
      <c r="O250" s="170"/>
      <c r="P250" s="170"/>
      <c r="Q250" s="170"/>
      <c r="R250" s="170"/>
      <c r="S250" s="170"/>
      <c r="T250" s="189"/>
      <c r="AT250" s="16" t="s">
        <v>172</v>
      </c>
      <c r="AU250" s="16" t="s">
        <v>88</v>
      </c>
    </row>
    <row r="251" spans="2:65" s="1" customFormat="1" ht="6.95" customHeight="1">
      <c r="B251" s="43"/>
      <c r="C251" s="44"/>
      <c r="D251" s="44"/>
      <c r="E251" s="44"/>
      <c r="F251" s="44"/>
      <c r="G251" s="44"/>
      <c r="H251" s="44"/>
      <c r="I251" s="44"/>
      <c r="J251" s="44"/>
      <c r="K251" s="44"/>
      <c r="L251" s="31"/>
    </row>
  </sheetData>
  <sheetProtection algorithmName="SHA-512" hashValue="sXBVIg1ZqZsYUnyaxJdfzKLAX6cbc7tOr34k3e9322J/ldxCJjJmdgjIZ4M8zbifXwwlkHckBJ3/wAvFnSQwnQ==" saltValue="zul10DnDt/xafk6YpVmuv6qBL7+4oAsUJJ3Ej8wkOOrp2NqIxBnYPQLwXwSYgcJiNcHO/S8ZAi7uLJZ1mX8IaQ==" spinCount="100000" sheet="1" objects="1" scenarios="1" formatColumns="0" formatRows="0" autoFilter="0"/>
  <autoFilter ref="C123:K250" xr:uid="{00000000-0009-0000-0000-00000B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9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4061</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ROUND(J119,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ROUND((SUM(BE119:BE192)),  2)</f>
        <v>0</v>
      </c>
      <c r="I33" s="91">
        <v>0.21</v>
      </c>
      <c r="J33" s="90">
        <f>ROUND(((SUM(BE119:BE192))*I33),  2)</f>
        <v>0</v>
      </c>
      <c r="L33" s="31"/>
    </row>
    <row r="34" spans="2:12" s="1" customFormat="1" ht="14.45" customHeight="1">
      <c r="B34" s="31"/>
      <c r="E34" s="26" t="s">
        <v>44</v>
      </c>
      <c r="F34" s="90">
        <f>ROUND((SUM(BF119:BF192)),  2)</f>
        <v>0</v>
      </c>
      <c r="I34" s="91">
        <v>0.15</v>
      </c>
      <c r="J34" s="90">
        <f>ROUND(((SUM(BF119:BF192))*I34),  2)</f>
        <v>0</v>
      </c>
      <c r="L34" s="31"/>
    </row>
    <row r="35" spans="2:12" s="1" customFormat="1" ht="14.45" hidden="1" customHeight="1">
      <c r="B35" s="31"/>
      <c r="E35" s="26" t="s">
        <v>45</v>
      </c>
      <c r="F35" s="90">
        <f>ROUND((SUM(BG119:BG192)),  2)</f>
        <v>0</v>
      </c>
      <c r="I35" s="91">
        <v>0.21</v>
      </c>
      <c r="J35" s="90">
        <f>0</f>
        <v>0</v>
      </c>
      <c r="L35" s="31"/>
    </row>
    <row r="36" spans="2:12" s="1" customFormat="1" ht="14.45" hidden="1" customHeight="1">
      <c r="B36" s="31"/>
      <c r="E36" s="26" t="s">
        <v>46</v>
      </c>
      <c r="F36" s="90">
        <f>ROUND((SUM(BH119:BH192)),  2)</f>
        <v>0</v>
      </c>
      <c r="I36" s="91">
        <v>0.15</v>
      </c>
      <c r="J36" s="90">
        <f>0</f>
        <v>0</v>
      </c>
      <c r="L36" s="31"/>
    </row>
    <row r="37" spans="2:12" s="1" customFormat="1" ht="14.45" hidden="1" customHeight="1">
      <c r="B37" s="31"/>
      <c r="E37" s="26" t="s">
        <v>47</v>
      </c>
      <c r="F37" s="90">
        <f>ROUND((SUM(BI119:BI192)),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07 - 12 - PŘELOŽKA SPLAŠKOVÉ KANALIZACE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J119</f>
        <v>0</v>
      </c>
      <c r="L96" s="31"/>
      <c r="AU96" s="16" t="s">
        <v>135</v>
      </c>
    </row>
    <row r="97" spans="2:12" s="8" customFormat="1" ht="24.95" hidden="1" customHeight="1">
      <c r="B97" s="103"/>
      <c r="D97" s="104" t="s">
        <v>4062</v>
      </c>
      <c r="E97" s="105"/>
      <c r="F97" s="105"/>
      <c r="G97" s="105"/>
      <c r="H97" s="105"/>
      <c r="I97" s="105"/>
      <c r="J97" s="106">
        <f>J120</f>
        <v>0</v>
      </c>
      <c r="L97" s="103"/>
    </row>
    <row r="98" spans="2:12" s="9" customFormat="1" ht="19.899999999999999" hidden="1" customHeight="1">
      <c r="B98" s="107"/>
      <c r="D98" s="108" t="s">
        <v>4063</v>
      </c>
      <c r="E98" s="109"/>
      <c r="F98" s="109"/>
      <c r="G98" s="109"/>
      <c r="H98" s="109"/>
      <c r="I98" s="109"/>
      <c r="J98" s="110">
        <f>J121</f>
        <v>0</v>
      </c>
      <c r="L98" s="107"/>
    </row>
    <row r="99" spans="2:12" s="9" customFormat="1" ht="14.85" hidden="1" customHeight="1">
      <c r="B99" s="107"/>
      <c r="D99" s="108" t="s">
        <v>4064</v>
      </c>
      <c r="E99" s="109"/>
      <c r="F99" s="109"/>
      <c r="G99" s="109"/>
      <c r="H99" s="109"/>
      <c r="I99" s="109"/>
      <c r="J99" s="110">
        <f>J122</f>
        <v>0</v>
      </c>
      <c r="L99" s="107"/>
    </row>
    <row r="100" spans="2:12" s="1" customFormat="1" ht="21.75" hidden="1" customHeight="1">
      <c r="B100" s="31"/>
      <c r="L100" s="31"/>
    </row>
    <row r="101" spans="2:12" s="1" customFormat="1" ht="6.95" hidden="1" customHeight="1">
      <c r="B101" s="43"/>
      <c r="C101" s="44"/>
      <c r="D101" s="44"/>
      <c r="E101" s="44"/>
      <c r="F101" s="44"/>
      <c r="G101" s="44"/>
      <c r="H101" s="44"/>
      <c r="I101" s="44"/>
      <c r="J101" s="44"/>
      <c r="K101" s="44"/>
      <c r="L101" s="31"/>
    </row>
    <row r="102" spans="2:12" ht="11.25" hidden="1"/>
    <row r="103" spans="2:12" ht="11.25" hidden="1"/>
    <row r="104" spans="2:12" ht="11.25" hidden="1"/>
    <row r="105" spans="2:12" s="1" customFormat="1" ht="6.95" customHeight="1">
      <c r="B105" s="45"/>
      <c r="C105" s="46"/>
      <c r="D105" s="46"/>
      <c r="E105" s="46"/>
      <c r="F105" s="46"/>
      <c r="G105" s="46"/>
      <c r="H105" s="46"/>
      <c r="I105" s="46"/>
      <c r="J105" s="46"/>
      <c r="K105" s="46"/>
      <c r="L105" s="31"/>
    </row>
    <row r="106" spans="2:12" s="1" customFormat="1" ht="24.95" customHeight="1">
      <c r="B106" s="31"/>
      <c r="C106" s="20" t="s">
        <v>147</v>
      </c>
      <c r="L106" s="31"/>
    </row>
    <row r="107" spans="2:12" s="1" customFormat="1" ht="6.95" customHeight="1">
      <c r="B107" s="31"/>
      <c r="L107" s="31"/>
    </row>
    <row r="108" spans="2:12" s="1" customFormat="1" ht="12" customHeight="1">
      <c r="B108" s="31"/>
      <c r="C108" s="26" t="s">
        <v>16</v>
      </c>
      <c r="L108" s="31"/>
    </row>
    <row r="109" spans="2:12" s="1" customFormat="1" ht="26.25" customHeight="1">
      <c r="B109" s="31"/>
      <c r="E109" s="228" t="str">
        <f>E7</f>
        <v>STAVEBNÍ ÚPRAVY HASIČSKÉ ZBROJNICE HEŘMANICE - SLEZSKÁ OSTRAVA</v>
      </c>
      <c r="F109" s="229"/>
      <c r="G109" s="229"/>
      <c r="H109" s="229"/>
      <c r="L109" s="31"/>
    </row>
    <row r="110" spans="2:12" s="1" customFormat="1" ht="12" customHeight="1">
      <c r="B110" s="31"/>
      <c r="C110" s="26" t="s">
        <v>129</v>
      </c>
      <c r="L110" s="31"/>
    </row>
    <row r="111" spans="2:12" s="1" customFormat="1" ht="16.5" customHeight="1">
      <c r="B111" s="31"/>
      <c r="E111" s="194" t="str">
        <f>E9</f>
        <v>SO 07 - 12 - PŘELOŽKA SPLAŠKOVÉ KANALIZACE</v>
      </c>
      <c r="F111" s="230"/>
      <c r="G111" s="230"/>
      <c r="H111" s="230"/>
      <c r="L111" s="31"/>
    </row>
    <row r="112" spans="2:12" s="1" customFormat="1" ht="6.95" customHeight="1">
      <c r="B112" s="31"/>
      <c r="L112" s="31"/>
    </row>
    <row r="113" spans="2:65" s="1" customFormat="1" ht="12" customHeight="1">
      <c r="B113" s="31"/>
      <c r="C113" s="26" t="s">
        <v>20</v>
      </c>
      <c r="F113" s="24" t="str">
        <f>F12</f>
        <v>SLEZSKÁ OSTRAVA</v>
      </c>
      <c r="I113" s="26" t="s">
        <v>22</v>
      </c>
      <c r="J113" s="51" t="str">
        <f>IF(J12="","",J12)</f>
        <v>10. 8. 2023</v>
      </c>
      <c r="L113" s="31"/>
    </row>
    <row r="114" spans="2:65" s="1" customFormat="1" ht="6.95" customHeight="1">
      <c r="B114" s="31"/>
      <c r="L114" s="31"/>
    </row>
    <row r="115" spans="2:65" s="1" customFormat="1" ht="15.2" customHeight="1">
      <c r="B115" s="31"/>
      <c r="C115" s="26" t="s">
        <v>24</v>
      </c>
      <c r="F115" s="24" t="str">
        <f>E15</f>
        <v>SMO - SLEZSKÁ OSTRAVA</v>
      </c>
      <c r="I115" s="26" t="s">
        <v>30</v>
      </c>
      <c r="J115" s="29" t="str">
        <f>E21</f>
        <v>SPAN s.r.o.</v>
      </c>
      <c r="L115" s="31"/>
    </row>
    <row r="116" spans="2:65" s="1" customFormat="1" ht="15.2" customHeight="1">
      <c r="B116" s="31"/>
      <c r="C116" s="26" t="s">
        <v>28</v>
      </c>
      <c r="F116" s="24" t="str">
        <f>IF(E18="","",E18)</f>
        <v>Vyplň údaj</v>
      </c>
      <c r="I116" s="26" t="s">
        <v>35</v>
      </c>
      <c r="J116" s="29" t="str">
        <f>E24</f>
        <v>SPAN S.R.O.</v>
      </c>
      <c r="L116" s="31"/>
    </row>
    <row r="117" spans="2:65" s="1" customFormat="1" ht="10.35" customHeight="1">
      <c r="B117" s="31"/>
      <c r="L117" s="31"/>
    </row>
    <row r="118" spans="2:65" s="10" customFormat="1" ht="29.25" customHeight="1">
      <c r="B118" s="111"/>
      <c r="C118" s="112" t="s">
        <v>148</v>
      </c>
      <c r="D118" s="113" t="s">
        <v>63</v>
      </c>
      <c r="E118" s="113" t="s">
        <v>59</v>
      </c>
      <c r="F118" s="113" t="s">
        <v>60</v>
      </c>
      <c r="G118" s="113" t="s">
        <v>149</v>
      </c>
      <c r="H118" s="113" t="s">
        <v>150</v>
      </c>
      <c r="I118" s="113" t="s">
        <v>151</v>
      </c>
      <c r="J118" s="113" t="s">
        <v>133</v>
      </c>
      <c r="K118" s="114" t="s">
        <v>152</v>
      </c>
      <c r="L118" s="111"/>
      <c r="M118" s="58" t="s">
        <v>1</v>
      </c>
      <c r="N118" s="59" t="s">
        <v>42</v>
      </c>
      <c r="O118" s="59" t="s">
        <v>153</v>
      </c>
      <c r="P118" s="59" t="s">
        <v>154</v>
      </c>
      <c r="Q118" s="59" t="s">
        <v>155</v>
      </c>
      <c r="R118" s="59" t="s">
        <v>156</v>
      </c>
      <c r="S118" s="59" t="s">
        <v>157</v>
      </c>
      <c r="T118" s="60" t="s">
        <v>158</v>
      </c>
    </row>
    <row r="119" spans="2:65" s="1" customFormat="1" ht="22.9" customHeight="1">
      <c r="B119" s="31"/>
      <c r="C119" s="63" t="s">
        <v>159</v>
      </c>
      <c r="J119" s="115">
        <f>BK119</f>
        <v>0</v>
      </c>
      <c r="L119" s="31"/>
      <c r="M119" s="61"/>
      <c r="N119" s="52"/>
      <c r="O119" s="52"/>
      <c r="P119" s="116">
        <f>P120</f>
        <v>0</v>
      </c>
      <c r="Q119" s="52"/>
      <c r="R119" s="116">
        <f>R120</f>
        <v>0</v>
      </c>
      <c r="S119" s="52"/>
      <c r="T119" s="117">
        <f>T120</f>
        <v>0</v>
      </c>
      <c r="AT119" s="16" t="s">
        <v>77</v>
      </c>
      <c r="AU119" s="16" t="s">
        <v>135</v>
      </c>
      <c r="BK119" s="118">
        <f>BK120</f>
        <v>0</v>
      </c>
    </row>
    <row r="120" spans="2:65" s="11" customFormat="1" ht="25.9" customHeight="1">
      <c r="B120" s="119"/>
      <c r="D120" s="120" t="s">
        <v>77</v>
      </c>
      <c r="E120" s="121" t="s">
        <v>2032</v>
      </c>
      <c r="F120" s="121" t="s">
        <v>1</v>
      </c>
      <c r="I120" s="122"/>
      <c r="J120" s="123">
        <f>BK120</f>
        <v>0</v>
      </c>
      <c r="L120" s="119"/>
      <c r="M120" s="124"/>
      <c r="P120" s="125">
        <f>P121</f>
        <v>0</v>
      </c>
      <c r="R120" s="125">
        <f>R121</f>
        <v>0</v>
      </c>
      <c r="T120" s="126">
        <f>T121</f>
        <v>0</v>
      </c>
      <c r="AR120" s="120" t="s">
        <v>86</v>
      </c>
      <c r="AT120" s="127" t="s">
        <v>77</v>
      </c>
      <c r="AU120" s="127" t="s">
        <v>78</v>
      </c>
      <c r="AY120" s="120" t="s">
        <v>162</v>
      </c>
      <c r="BK120" s="128">
        <f>BK121</f>
        <v>0</v>
      </c>
    </row>
    <row r="121" spans="2:65" s="11" customFormat="1" ht="22.9" customHeight="1">
      <c r="B121" s="119"/>
      <c r="D121" s="120" t="s">
        <v>77</v>
      </c>
      <c r="E121" s="129" t="s">
        <v>160</v>
      </c>
      <c r="F121" s="129" t="s">
        <v>161</v>
      </c>
      <c r="I121" s="122"/>
      <c r="J121" s="130">
        <f>BK121</f>
        <v>0</v>
      </c>
      <c r="L121" s="119"/>
      <c r="M121" s="124"/>
      <c r="P121" s="125">
        <f>P122</f>
        <v>0</v>
      </c>
      <c r="R121" s="125">
        <f>R122</f>
        <v>0</v>
      </c>
      <c r="T121" s="126">
        <f>T122</f>
        <v>0</v>
      </c>
      <c r="AR121" s="120" t="s">
        <v>86</v>
      </c>
      <c r="AT121" s="127" t="s">
        <v>77</v>
      </c>
      <c r="AU121" s="127" t="s">
        <v>86</v>
      </c>
      <c r="AY121" s="120" t="s">
        <v>162</v>
      </c>
      <c r="BK121" s="128">
        <f>BK122</f>
        <v>0</v>
      </c>
    </row>
    <row r="122" spans="2:65" s="11" customFormat="1" ht="20.85" customHeight="1">
      <c r="B122" s="119"/>
      <c r="D122" s="120" t="s">
        <v>77</v>
      </c>
      <c r="E122" s="129" t="s">
        <v>86</v>
      </c>
      <c r="F122" s="129" t="s">
        <v>547</v>
      </c>
      <c r="I122" s="122"/>
      <c r="J122" s="130">
        <f>BK122</f>
        <v>0</v>
      </c>
      <c r="L122" s="119"/>
      <c r="M122" s="124"/>
      <c r="P122" s="125">
        <f>SUM(P123:P192)</f>
        <v>0</v>
      </c>
      <c r="R122" s="125">
        <f>SUM(R123:R192)</f>
        <v>0</v>
      </c>
      <c r="T122" s="126">
        <f>SUM(T123:T192)</f>
        <v>0</v>
      </c>
      <c r="AR122" s="120" t="s">
        <v>86</v>
      </c>
      <c r="AT122" s="127" t="s">
        <v>77</v>
      </c>
      <c r="AU122" s="127" t="s">
        <v>88</v>
      </c>
      <c r="AY122" s="120" t="s">
        <v>162</v>
      </c>
      <c r="BK122" s="128">
        <f>SUM(BK123:BK192)</f>
        <v>0</v>
      </c>
    </row>
    <row r="123" spans="2:65" s="1" customFormat="1" ht="66.75" customHeight="1">
      <c r="B123" s="31"/>
      <c r="C123" s="131" t="s">
        <v>86</v>
      </c>
      <c r="D123" s="131" t="s">
        <v>165</v>
      </c>
      <c r="E123" s="132" t="s">
        <v>3841</v>
      </c>
      <c r="F123" s="133" t="s">
        <v>4065</v>
      </c>
      <c r="G123" s="134" t="s">
        <v>561</v>
      </c>
      <c r="H123" s="135">
        <v>24</v>
      </c>
      <c r="I123" s="136"/>
      <c r="J123" s="137">
        <f>ROUND(I123*H123,2)</f>
        <v>0</v>
      </c>
      <c r="K123" s="133" t="s">
        <v>1</v>
      </c>
      <c r="L123" s="31"/>
      <c r="M123" s="138" t="s">
        <v>1</v>
      </c>
      <c r="N123" s="139" t="s">
        <v>43</v>
      </c>
      <c r="P123" s="140">
        <f>O123*H123</f>
        <v>0</v>
      </c>
      <c r="Q123" s="140">
        <v>0</v>
      </c>
      <c r="R123" s="140">
        <f>Q123*H123</f>
        <v>0</v>
      </c>
      <c r="S123" s="140">
        <v>0</v>
      </c>
      <c r="T123" s="141">
        <f>S123*H123</f>
        <v>0</v>
      </c>
      <c r="AR123" s="142" t="s">
        <v>170</v>
      </c>
      <c r="AT123" s="142" t="s">
        <v>165</v>
      </c>
      <c r="AU123" s="142" t="s">
        <v>182</v>
      </c>
      <c r="AY123" s="16" t="s">
        <v>162</v>
      </c>
      <c r="BE123" s="143">
        <f>IF(N123="základní",J123,0)</f>
        <v>0</v>
      </c>
      <c r="BF123" s="143">
        <f>IF(N123="snížená",J123,0)</f>
        <v>0</v>
      </c>
      <c r="BG123" s="143">
        <f>IF(N123="zákl. přenesená",J123,0)</f>
        <v>0</v>
      </c>
      <c r="BH123" s="143">
        <f>IF(N123="sníž. přenesená",J123,0)</f>
        <v>0</v>
      </c>
      <c r="BI123" s="143">
        <f>IF(N123="nulová",J123,0)</f>
        <v>0</v>
      </c>
      <c r="BJ123" s="16" t="s">
        <v>86</v>
      </c>
      <c r="BK123" s="143">
        <f>ROUND(I123*H123,2)</f>
        <v>0</v>
      </c>
      <c r="BL123" s="16" t="s">
        <v>170</v>
      </c>
      <c r="BM123" s="142" t="s">
        <v>88</v>
      </c>
    </row>
    <row r="124" spans="2:65" s="1" customFormat="1" ht="29.25">
      <c r="B124" s="31"/>
      <c r="D124" s="144" t="s">
        <v>172</v>
      </c>
      <c r="F124" s="145" t="s">
        <v>3843</v>
      </c>
      <c r="I124" s="146"/>
      <c r="L124" s="31"/>
      <c r="M124" s="147"/>
      <c r="T124" s="55"/>
      <c r="AT124" s="16" t="s">
        <v>172</v>
      </c>
      <c r="AU124" s="16" t="s">
        <v>182</v>
      </c>
    </row>
    <row r="125" spans="2:65" s="1" customFormat="1" ht="55.5" customHeight="1">
      <c r="B125" s="31"/>
      <c r="C125" s="131" t="s">
        <v>88</v>
      </c>
      <c r="D125" s="131" t="s">
        <v>165</v>
      </c>
      <c r="E125" s="132" t="s">
        <v>4066</v>
      </c>
      <c r="F125" s="133" t="s">
        <v>4067</v>
      </c>
      <c r="G125" s="134" t="s">
        <v>168</v>
      </c>
      <c r="H125" s="135">
        <v>32.6</v>
      </c>
      <c r="I125" s="136"/>
      <c r="J125" s="137">
        <f>ROUND(I125*H125,2)</f>
        <v>0</v>
      </c>
      <c r="K125" s="133" t="s">
        <v>1</v>
      </c>
      <c r="L125" s="31"/>
      <c r="M125" s="138" t="s">
        <v>1</v>
      </c>
      <c r="N125" s="139" t="s">
        <v>43</v>
      </c>
      <c r="P125" s="140">
        <f>O125*H125</f>
        <v>0</v>
      </c>
      <c r="Q125" s="140">
        <v>0</v>
      </c>
      <c r="R125" s="140">
        <f>Q125*H125</f>
        <v>0</v>
      </c>
      <c r="S125" s="140">
        <v>0</v>
      </c>
      <c r="T125" s="141">
        <f>S125*H125</f>
        <v>0</v>
      </c>
      <c r="AR125" s="142" t="s">
        <v>170</v>
      </c>
      <c r="AT125" s="142" t="s">
        <v>165</v>
      </c>
      <c r="AU125" s="142" t="s">
        <v>182</v>
      </c>
      <c r="AY125" s="16" t="s">
        <v>162</v>
      </c>
      <c r="BE125" s="143">
        <f>IF(N125="základní",J125,0)</f>
        <v>0</v>
      </c>
      <c r="BF125" s="143">
        <f>IF(N125="snížená",J125,0)</f>
        <v>0</v>
      </c>
      <c r="BG125" s="143">
        <f>IF(N125="zákl. přenesená",J125,0)</f>
        <v>0</v>
      </c>
      <c r="BH125" s="143">
        <f>IF(N125="sníž. přenesená",J125,0)</f>
        <v>0</v>
      </c>
      <c r="BI125" s="143">
        <f>IF(N125="nulová",J125,0)</f>
        <v>0</v>
      </c>
      <c r="BJ125" s="16" t="s">
        <v>86</v>
      </c>
      <c r="BK125" s="143">
        <f>ROUND(I125*H125,2)</f>
        <v>0</v>
      </c>
      <c r="BL125" s="16" t="s">
        <v>170</v>
      </c>
      <c r="BM125" s="142" t="s">
        <v>205</v>
      </c>
    </row>
    <row r="126" spans="2:65" s="1" customFormat="1" ht="29.25">
      <c r="B126" s="31"/>
      <c r="D126" s="144" t="s">
        <v>172</v>
      </c>
      <c r="F126" s="145" t="s">
        <v>3978</v>
      </c>
      <c r="I126" s="146"/>
      <c r="L126" s="31"/>
      <c r="M126" s="147"/>
      <c r="T126" s="55"/>
      <c r="AT126" s="16" t="s">
        <v>172</v>
      </c>
      <c r="AU126" s="16" t="s">
        <v>182</v>
      </c>
    </row>
    <row r="127" spans="2:65" s="1" customFormat="1" ht="37.9" customHeight="1">
      <c r="B127" s="31"/>
      <c r="C127" s="131" t="s">
        <v>182</v>
      </c>
      <c r="D127" s="131" t="s">
        <v>165</v>
      </c>
      <c r="E127" s="132" t="s">
        <v>608</v>
      </c>
      <c r="F127" s="133" t="s">
        <v>4068</v>
      </c>
      <c r="G127" s="134" t="s">
        <v>176</v>
      </c>
      <c r="H127" s="135">
        <v>65.2</v>
      </c>
      <c r="I127" s="136"/>
      <c r="J127" s="137">
        <f>ROUND(I127*H127,2)</f>
        <v>0</v>
      </c>
      <c r="K127" s="133" t="s">
        <v>1</v>
      </c>
      <c r="L127" s="31"/>
      <c r="M127" s="138" t="s">
        <v>1</v>
      </c>
      <c r="N127" s="139" t="s">
        <v>43</v>
      </c>
      <c r="P127" s="140">
        <f>O127*H127</f>
        <v>0</v>
      </c>
      <c r="Q127" s="140">
        <v>0</v>
      </c>
      <c r="R127" s="140">
        <f>Q127*H127</f>
        <v>0</v>
      </c>
      <c r="S127" s="140">
        <v>0</v>
      </c>
      <c r="T127" s="141">
        <f>S127*H127</f>
        <v>0</v>
      </c>
      <c r="AR127" s="142" t="s">
        <v>170</v>
      </c>
      <c r="AT127" s="142" t="s">
        <v>165</v>
      </c>
      <c r="AU127" s="142" t="s">
        <v>182</v>
      </c>
      <c r="AY127" s="16" t="s">
        <v>162</v>
      </c>
      <c r="BE127" s="143">
        <f>IF(N127="základní",J127,0)</f>
        <v>0</v>
      </c>
      <c r="BF127" s="143">
        <f>IF(N127="snížená",J127,0)</f>
        <v>0</v>
      </c>
      <c r="BG127" s="143">
        <f>IF(N127="zákl. přenesená",J127,0)</f>
        <v>0</v>
      </c>
      <c r="BH127" s="143">
        <f>IF(N127="sníž. přenesená",J127,0)</f>
        <v>0</v>
      </c>
      <c r="BI127" s="143">
        <f>IF(N127="nulová",J127,0)</f>
        <v>0</v>
      </c>
      <c r="BJ127" s="16" t="s">
        <v>86</v>
      </c>
      <c r="BK127" s="143">
        <f>ROUND(I127*H127,2)</f>
        <v>0</v>
      </c>
      <c r="BL127" s="16" t="s">
        <v>170</v>
      </c>
      <c r="BM127" s="142" t="s">
        <v>235</v>
      </c>
    </row>
    <row r="128" spans="2:65" s="1" customFormat="1" ht="19.5">
      <c r="B128" s="31"/>
      <c r="D128" s="144" t="s">
        <v>172</v>
      </c>
      <c r="F128" s="145" t="s">
        <v>3846</v>
      </c>
      <c r="I128" s="146"/>
      <c r="L128" s="31"/>
      <c r="M128" s="147"/>
      <c r="T128" s="55"/>
      <c r="AT128" s="16" t="s">
        <v>172</v>
      </c>
      <c r="AU128" s="16" t="s">
        <v>182</v>
      </c>
    </row>
    <row r="129" spans="2:65" s="1" customFormat="1" ht="24.2" customHeight="1">
      <c r="B129" s="31"/>
      <c r="C129" s="131" t="s">
        <v>170</v>
      </c>
      <c r="D129" s="131" t="s">
        <v>165</v>
      </c>
      <c r="E129" s="132" t="s">
        <v>612</v>
      </c>
      <c r="F129" s="133" t="s">
        <v>613</v>
      </c>
      <c r="G129" s="134" t="s">
        <v>176</v>
      </c>
      <c r="H129" s="135">
        <v>65.2</v>
      </c>
      <c r="I129" s="136"/>
      <c r="J129" s="137">
        <f>ROUND(I129*H129,2)</f>
        <v>0</v>
      </c>
      <c r="K129" s="133" t="s">
        <v>1</v>
      </c>
      <c r="L129" s="31"/>
      <c r="M129" s="138" t="s">
        <v>1</v>
      </c>
      <c r="N129" s="139" t="s">
        <v>43</v>
      </c>
      <c r="P129" s="140">
        <f>O129*H129</f>
        <v>0</v>
      </c>
      <c r="Q129" s="140">
        <v>0</v>
      </c>
      <c r="R129" s="140">
        <f>Q129*H129</f>
        <v>0</v>
      </c>
      <c r="S129" s="140">
        <v>0</v>
      </c>
      <c r="T129" s="141">
        <f>S129*H129</f>
        <v>0</v>
      </c>
      <c r="AR129" s="142" t="s">
        <v>170</v>
      </c>
      <c r="AT129" s="142" t="s">
        <v>165</v>
      </c>
      <c r="AU129" s="142" t="s">
        <v>182</v>
      </c>
      <c r="AY129" s="16" t="s">
        <v>162</v>
      </c>
      <c r="BE129" s="143">
        <f>IF(N129="základní",J129,0)</f>
        <v>0</v>
      </c>
      <c r="BF129" s="143">
        <f>IF(N129="snížená",J129,0)</f>
        <v>0</v>
      </c>
      <c r="BG129" s="143">
        <f>IF(N129="zákl. přenesená",J129,0)</f>
        <v>0</v>
      </c>
      <c r="BH129" s="143">
        <f>IF(N129="sníž. přenesená",J129,0)</f>
        <v>0</v>
      </c>
      <c r="BI129" s="143">
        <f>IF(N129="nulová",J129,0)</f>
        <v>0</v>
      </c>
      <c r="BJ129" s="16" t="s">
        <v>86</v>
      </c>
      <c r="BK129" s="143">
        <f>ROUND(I129*H129,2)</f>
        <v>0</v>
      </c>
      <c r="BL129" s="16" t="s">
        <v>170</v>
      </c>
      <c r="BM129" s="142" t="s">
        <v>265</v>
      </c>
    </row>
    <row r="130" spans="2:65" s="1" customFormat="1" ht="19.5">
      <c r="B130" s="31"/>
      <c r="D130" s="144" t="s">
        <v>172</v>
      </c>
      <c r="F130" s="145" t="s">
        <v>3846</v>
      </c>
      <c r="I130" s="146"/>
      <c r="L130" s="31"/>
      <c r="M130" s="147"/>
      <c r="T130" s="55"/>
      <c r="AT130" s="16" t="s">
        <v>172</v>
      </c>
      <c r="AU130" s="16" t="s">
        <v>182</v>
      </c>
    </row>
    <row r="131" spans="2:65" s="1" customFormat="1" ht="24.2" customHeight="1">
      <c r="B131" s="31"/>
      <c r="C131" s="131" t="s">
        <v>191</v>
      </c>
      <c r="D131" s="131" t="s">
        <v>165</v>
      </c>
      <c r="E131" s="132" t="s">
        <v>615</v>
      </c>
      <c r="F131" s="133" t="s">
        <v>3853</v>
      </c>
      <c r="G131" s="134" t="s">
        <v>168</v>
      </c>
      <c r="H131" s="135">
        <v>32.6</v>
      </c>
      <c r="I131" s="136"/>
      <c r="J131" s="137">
        <f>ROUND(I131*H131,2)</f>
        <v>0</v>
      </c>
      <c r="K131" s="133" t="s">
        <v>1</v>
      </c>
      <c r="L131" s="31"/>
      <c r="M131" s="138" t="s">
        <v>1</v>
      </c>
      <c r="N131" s="139" t="s">
        <v>43</v>
      </c>
      <c r="P131" s="140">
        <f>O131*H131</f>
        <v>0</v>
      </c>
      <c r="Q131" s="140">
        <v>0</v>
      </c>
      <c r="R131" s="140">
        <f>Q131*H131</f>
        <v>0</v>
      </c>
      <c r="S131" s="140">
        <v>0</v>
      </c>
      <c r="T131" s="141">
        <f>S131*H131</f>
        <v>0</v>
      </c>
      <c r="AR131" s="142" t="s">
        <v>170</v>
      </c>
      <c r="AT131" s="142" t="s">
        <v>165</v>
      </c>
      <c r="AU131" s="142" t="s">
        <v>182</v>
      </c>
      <c r="AY131" s="16" t="s">
        <v>162</v>
      </c>
      <c r="BE131" s="143">
        <f>IF(N131="základní",J131,0)</f>
        <v>0</v>
      </c>
      <c r="BF131" s="143">
        <f>IF(N131="snížená",J131,0)</f>
        <v>0</v>
      </c>
      <c r="BG131" s="143">
        <f>IF(N131="zákl. přenesená",J131,0)</f>
        <v>0</v>
      </c>
      <c r="BH131" s="143">
        <f>IF(N131="sníž. přenesená",J131,0)</f>
        <v>0</v>
      </c>
      <c r="BI131" s="143">
        <f>IF(N131="nulová",J131,0)</f>
        <v>0</v>
      </c>
      <c r="BJ131" s="16" t="s">
        <v>86</v>
      </c>
      <c r="BK131" s="143">
        <f>ROUND(I131*H131,2)</f>
        <v>0</v>
      </c>
      <c r="BL131" s="16" t="s">
        <v>170</v>
      </c>
      <c r="BM131" s="142" t="s">
        <v>275</v>
      </c>
    </row>
    <row r="132" spans="2:65" s="1" customFormat="1" ht="19.5">
      <c r="B132" s="31"/>
      <c r="D132" s="144" t="s">
        <v>172</v>
      </c>
      <c r="F132" s="145" t="s">
        <v>3846</v>
      </c>
      <c r="I132" s="146"/>
      <c r="L132" s="31"/>
      <c r="M132" s="147"/>
      <c r="T132" s="55"/>
      <c r="AT132" s="16" t="s">
        <v>172</v>
      </c>
      <c r="AU132" s="16" t="s">
        <v>182</v>
      </c>
    </row>
    <row r="133" spans="2:65" s="1" customFormat="1" ht="55.5" customHeight="1">
      <c r="B133" s="31"/>
      <c r="C133" s="131" t="s">
        <v>196</v>
      </c>
      <c r="D133" s="131" t="s">
        <v>165</v>
      </c>
      <c r="E133" s="132" t="s">
        <v>622</v>
      </c>
      <c r="F133" s="133" t="s">
        <v>4069</v>
      </c>
      <c r="G133" s="134" t="s">
        <v>168</v>
      </c>
      <c r="H133" s="135">
        <v>41.68</v>
      </c>
      <c r="I133" s="136"/>
      <c r="J133" s="137">
        <f>ROUND(I133*H133,2)</f>
        <v>0</v>
      </c>
      <c r="K133" s="133" t="s">
        <v>1</v>
      </c>
      <c r="L133" s="31"/>
      <c r="M133" s="138" t="s">
        <v>1</v>
      </c>
      <c r="N133" s="139" t="s">
        <v>43</v>
      </c>
      <c r="P133" s="140">
        <f>O133*H133</f>
        <v>0</v>
      </c>
      <c r="Q133" s="140">
        <v>0</v>
      </c>
      <c r="R133" s="140">
        <f>Q133*H133</f>
        <v>0</v>
      </c>
      <c r="S133" s="140">
        <v>0</v>
      </c>
      <c r="T133" s="141">
        <f>S133*H133</f>
        <v>0</v>
      </c>
      <c r="AR133" s="142" t="s">
        <v>170</v>
      </c>
      <c r="AT133" s="142" t="s">
        <v>165</v>
      </c>
      <c r="AU133" s="142" t="s">
        <v>182</v>
      </c>
      <c r="AY133" s="16" t="s">
        <v>162</v>
      </c>
      <c r="BE133" s="143">
        <f>IF(N133="základní",J133,0)</f>
        <v>0</v>
      </c>
      <c r="BF133" s="143">
        <f>IF(N133="snížená",J133,0)</f>
        <v>0</v>
      </c>
      <c r="BG133" s="143">
        <f>IF(N133="zákl. přenesená",J133,0)</f>
        <v>0</v>
      </c>
      <c r="BH133" s="143">
        <f>IF(N133="sníž. přenesená",J133,0)</f>
        <v>0</v>
      </c>
      <c r="BI133" s="143">
        <f>IF(N133="nulová",J133,0)</f>
        <v>0</v>
      </c>
      <c r="BJ133" s="16" t="s">
        <v>86</v>
      </c>
      <c r="BK133" s="143">
        <f>ROUND(I133*H133,2)</f>
        <v>0</v>
      </c>
      <c r="BL133" s="16" t="s">
        <v>170</v>
      </c>
      <c r="BM133" s="142" t="s">
        <v>283</v>
      </c>
    </row>
    <row r="134" spans="2:65" s="1" customFormat="1" ht="19.5">
      <c r="B134" s="31"/>
      <c r="D134" s="144" t="s">
        <v>172</v>
      </c>
      <c r="F134" s="145" t="s">
        <v>3859</v>
      </c>
      <c r="I134" s="146"/>
      <c r="L134" s="31"/>
      <c r="M134" s="147"/>
      <c r="T134" s="55"/>
      <c r="AT134" s="16" t="s">
        <v>172</v>
      </c>
      <c r="AU134" s="16" t="s">
        <v>182</v>
      </c>
    </row>
    <row r="135" spans="2:65" s="1" customFormat="1" ht="55.5" customHeight="1">
      <c r="B135" s="31"/>
      <c r="C135" s="131" t="s">
        <v>201</v>
      </c>
      <c r="D135" s="131" t="s">
        <v>165</v>
      </c>
      <c r="E135" s="132" t="s">
        <v>625</v>
      </c>
      <c r="F135" s="133" t="s">
        <v>4070</v>
      </c>
      <c r="G135" s="134" t="s">
        <v>168</v>
      </c>
      <c r="H135" s="135">
        <v>11.76</v>
      </c>
      <c r="I135" s="136"/>
      <c r="J135" s="137">
        <f>ROUND(I135*H135,2)</f>
        <v>0</v>
      </c>
      <c r="K135" s="133" t="s">
        <v>1</v>
      </c>
      <c r="L135" s="31"/>
      <c r="M135" s="138" t="s">
        <v>1</v>
      </c>
      <c r="N135" s="139" t="s">
        <v>43</v>
      </c>
      <c r="P135" s="140">
        <f>O135*H135</f>
        <v>0</v>
      </c>
      <c r="Q135" s="140">
        <v>0</v>
      </c>
      <c r="R135" s="140">
        <f>Q135*H135</f>
        <v>0</v>
      </c>
      <c r="S135" s="140">
        <v>0</v>
      </c>
      <c r="T135" s="141">
        <f>S135*H135</f>
        <v>0</v>
      </c>
      <c r="AR135" s="142" t="s">
        <v>170</v>
      </c>
      <c r="AT135" s="142" t="s">
        <v>165</v>
      </c>
      <c r="AU135" s="142" t="s">
        <v>182</v>
      </c>
      <c r="AY135" s="16" t="s">
        <v>162</v>
      </c>
      <c r="BE135" s="143">
        <f>IF(N135="základní",J135,0)</f>
        <v>0</v>
      </c>
      <c r="BF135" s="143">
        <f>IF(N135="snížená",J135,0)</f>
        <v>0</v>
      </c>
      <c r="BG135" s="143">
        <f>IF(N135="zákl. přenesená",J135,0)</f>
        <v>0</v>
      </c>
      <c r="BH135" s="143">
        <f>IF(N135="sníž. přenesená",J135,0)</f>
        <v>0</v>
      </c>
      <c r="BI135" s="143">
        <f>IF(N135="nulová",J135,0)</f>
        <v>0</v>
      </c>
      <c r="BJ135" s="16" t="s">
        <v>86</v>
      </c>
      <c r="BK135" s="143">
        <f>ROUND(I135*H135,2)</f>
        <v>0</v>
      </c>
      <c r="BL135" s="16" t="s">
        <v>170</v>
      </c>
      <c r="BM135" s="142" t="s">
        <v>299</v>
      </c>
    </row>
    <row r="136" spans="2:65" s="1" customFormat="1" ht="19.5">
      <c r="B136" s="31"/>
      <c r="D136" s="144" t="s">
        <v>172</v>
      </c>
      <c r="F136" s="145" t="s">
        <v>3846</v>
      </c>
      <c r="I136" s="146"/>
      <c r="L136" s="31"/>
      <c r="M136" s="147"/>
      <c r="T136" s="55"/>
      <c r="AT136" s="16" t="s">
        <v>172</v>
      </c>
      <c r="AU136" s="16" t="s">
        <v>182</v>
      </c>
    </row>
    <row r="137" spans="2:65" s="1" customFormat="1" ht="49.15" customHeight="1">
      <c r="B137" s="31"/>
      <c r="C137" s="131" t="s">
        <v>205</v>
      </c>
      <c r="D137" s="131" t="s">
        <v>165</v>
      </c>
      <c r="E137" s="132" t="s">
        <v>628</v>
      </c>
      <c r="F137" s="133" t="s">
        <v>4071</v>
      </c>
      <c r="G137" s="134" t="s">
        <v>168</v>
      </c>
      <c r="H137" s="135">
        <v>117.6</v>
      </c>
      <c r="I137" s="136"/>
      <c r="J137" s="137">
        <f>ROUND(I137*H137,2)</f>
        <v>0</v>
      </c>
      <c r="K137" s="133" t="s">
        <v>1</v>
      </c>
      <c r="L137" s="31"/>
      <c r="M137" s="138" t="s">
        <v>1</v>
      </c>
      <c r="N137" s="139" t="s">
        <v>43</v>
      </c>
      <c r="P137" s="140">
        <f>O137*H137</f>
        <v>0</v>
      </c>
      <c r="Q137" s="140">
        <v>0</v>
      </c>
      <c r="R137" s="140">
        <f>Q137*H137</f>
        <v>0</v>
      </c>
      <c r="S137" s="140">
        <v>0</v>
      </c>
      <c r="T137" s="141">
        <f>S137*H137</f>
        <v>0</v>
      </c>
      <c r="AR137" s="142" t="s">
        <v>170</v>
      </c>
      <c r="AT137" s="142" t="s">
        <v>165</v>
      </c>
      <c r="AU137" s="142" t="s">
        <v>182</v>
      </c>
      <c r="AY137" s="16" t="s">
        <v>162</v>
      </c>
      <c r="BE137" s="143">
        <f>IF(N137="základní",J137,0)</f>
        <v>0</v>
      </c>
      <c r="BF137" s="143">
        <f>IF(N137="snížená",J137,0)</f>
        <v>0</v>
      </c>
      <c r="BG137" s="143">
        <f>IF(N137="zákl. přenesená",J137,0)</f>
        <v>0</v>
      </c>
      <c r="BH137" s="143">
        <f>IF(N137="sníž. přenesená",J137,0)</f>
        <v>0</v>
      </c>
      <c r="BI137" s="143">
        <f>IF(N137="nulová",J137,0)</f>
        <v>0</v>
      </c>
      <c r="BJ137" s="16" t="s">
        <v>86</v>
      </c>
      <c r="BK137" s="143">
        <f>ROUND(I137*H137,2)</f>
        <v>0</v>
      </c>
      <c r="BL137" s="16" t="s">
        <v>170</v>
      </c>
      <c r="BM137" s="142" t="s">
        <v>330</v>
      </c>
    </row>
    <row r="138" spans="2:65" s="1" customFormat="1" ht="19.5">
      <c r="B138" s="31"/>
      <c r="D138" s="144" t="s">
        <v>172</v>
      </c>
      <c r="F138" s="145" t="s">
        <v>3846</v>
      </c>
      <c r="I138" s="146"/>
      <c r="L138" s="31"/>
      <c r="M138" s="147"/>
      <c r="T138" s="55"/>
      <c r="AT138" s="16" t="s">
        <v>172</v>
      </c>
      <c r="AU138" s="16" t="s">
        <v>182</v>
      </c>
    </row>
    <row r="139" spans="2:65" s="1" customFormat="1" ht="16.5" customHeight="1">
      <c r="B139" s="31"/>
      <c r="C139" s="131" t="s">
        <v>163</v>
      </c>
      <c r="D139" s="131" t="s">
        <v>165</v>
      </c>
      <c r="E139" s="132" t="s">
        <v>3660</v>
      </c>
      <c r="F139" s="133" t="s">
        <v>3661</v>
      </c>
      <c r="G139" s="134" t="s">
        <v>168</v>
      </c>
      <c r="H139" s="135">
        <v>11.76</v>
      </c>
      <c r="I139" s="136"/>
      <c r="J139" s="137">
        <f>ROUND(I139*H139,2)</f>
        <v>0</v>
      </c>
      <c r="K139" s="133" t="s">
        <v>1</v>
      </c>
      <c r="L139" s="31"/>
      <c r="M139" s="138" t="s">
        <v>1</v>
      </c>
      <c r="N139" s="139" t="s">
        <v>43</v>
      </c>
      <c r="P139" s="140">
        <f>O139*H139</f>
        <v>0</v>
      </c>
      <c r="Q139" s="140">
        <v>0</v>
      </c>
      <c r="R139" s="140">
        <f>Q139*H139</f>
        <v>0</v>
      </c>
      <c r="S139" s="140">
        <v>0</v>
      </c>
      <c r="T139" s="141">
        <f>S139*H139</f>
        <v>0</v>
      </c>
      <c r="AR139" s="142" t="s">
        <v>170</v>
      </c>
      <c r="AT139" s="142" t="s">
        <v>165</v>
      </c>
      <c r="AU139" s="142" t="s">
        <v>182</v>
      </c>
      <c r="AY139" s="16" t="s">
        <v>162</v>
      </c>
      <c r="BE139" s="143">
        <f>IF(N139="základní",J139,0)</f>
        <v>0</v>
      </c>
      <c r="BF139" s="143">
        <f>IF(N139="snížená",J139,0)</f>
        <v>0</v>
      </c>
      <c r="BG139" s="143">
        <f>IF(N139="zákl. přenesená",J139,0)</f>
        <v>0</v>
      </c>
      <c r="BH139" s="143">
        <f>IF(N139="sníž. přenesená",J139,0)</f>
        <v>0</v>
      </c>
      <c r="BI139" s="143">
        <f>IF(N139="nulová",J139,0)</f>
        <v>0</v>
      </c>
      <c r="BJ139" s="16" t="s">
        <v>86</v>
      </c>
      <c r="BK139" s="143">
        <f>ROUND(I139*H139,2)</f>
        <v>0</v>
      </c>
      <c r="BL139" s="16" t="s">
        <v>170</v>
      </c>
      <c r="BM139" s="142" t="s">
        <v>355</v>
      </c>
    </row>
    <row r="140" spans="2:65" s="1" customFormat="1" ht="19.5">
      <c r="B140" s="31"/>
      <c r="D140" s="144" t="s">
        <v>172</v>
      </c>
      <c r="F140" s="145" t="s">
        <v>3846</v>
      </c>
      <c r="I140" s="146"/>
      <c r="L140" s="31"/>
      <c r="M140" s="147"/>
      <c r="T140" s="55"/>
      <c r="AT140" s="16" t="s">
        <v>172</v>
      </c>
      <c r="AU140" s="16" t="s">
        <v>182</v>
      </c>
    </row>
    <row r="141" spans="2:65" s="1" customFormat="1" ht="55.5" customHeight="1">
      <c r="B141" s="31"/>
      <c r="C141" s="131" t="s">
        <v>214</v>
      </c>
      <c r="D141" s="131" t="s">
        <v>165</v>
      </c>
      <c r="E141" s="132" t="s">
        <v>3863</v>
      </c>
      <c r="F141" s="133" t="s">
        <v>4072</v>
      </c>
      <c r="G141" s="134" t="s">
        <v>353</v>
      </c>
      <c r="H141" s="135">
        <v>21.167999999999999</v>
      </c>
      <c r="I141" s="136"/>
      <c r="J141" s="137">
        <f>ROUND(I141*H141,2)</f>
        <v>0</v>
      </c>
      <c r="K141" s="133" t="s">
        <v>1</v>
      </c>
      <c r="L141" s="31"/>
      <c r="M141" s="138" t="s">
        <v>1</v>
      </c>
      <c r="N141" s="139" t="s">
        <v>43</v>
      </c>
      <c r="P141" s="140">
        <f>O141*H141</f>
        <v>0</v>
      </c>
      <c r="Q141" s="140">
        <v>0</v>
      </c>
      <c r="R141" s="140">
        <f>Q141*H141</f>
        <v>0</v>
      </c>
      <c r="S141" s="140">
        <v>0</v>
      </c>
      <c r="T141" s="141">
        <f>S141*H141</f>
        <v>0</v>
      </c>
      <c r="AR141" s="142" t="s">
        <v>170</v>
      </c>
      <c r="AT141" s="142" t="s">
        <v>165</v>
      </c>
      <c r="AU141" s="142" t="s">
        <v>182</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364</v>
      </c>
    </row>
    <row r="142" spans="2:65" s="1" customFormat="1" ht="19.5">
      <c r="B142" s="31"/>
      <c r="D142" s="144" t="s">
        <v>172</v>
      </c>
      <c r="F142" s="145" t="s">
        <v>3846</v>
      </c>
      <c r="I142" s="146"/>
      <c r="L142" s="31"/>
      <c r="M142" s="147"/>
      <c r="T142" s="55"/>
      <c r="AT142" s="16" t="s">
        <v>172</v>
      </c>
      <c r="AU142" s="16" t="s">
        <v>182</v>
      </c>
    </row>
    <row r="143" spans="2:65" s="1" customFormat="1" ht="55.5" customHeight="1">
      <c r="B143" s="31"/>
      <c r="C143" s="131" t="s">
        <v>221</v>
      </c>
      <c r="D143" s="131" t="s">
        <v>165</v>
      </c>
      <c r="E143" s="132" t="s">
        <v>3865</v>
      </c>
      <c r="F143" s="133" t="s">
        <v>4073</v>
      </c>
      <c r="G143" s="134" t="s">
        <v>168</v>
      </c>
      <c r="H143" s="135">
        <v>20.84</v>
      </c>
      <c r="I143" s="136"/>
      <c r="J143" s="137">
        <f>ROUND(I143*H143,2)</f>
        <v>0</v>
      </c>
      <c r="K143" s="133" t="s">
        <v>1</v>
      </c>
      <c r="L143" s="31"/>
      <c r="M143" s="138" t="s">
        <v>1</v>
      </c>
      <c r="N143" s="139" t="s">
        <v>43</v>
      </c>
      <c r="P143" s="140">
        <f>O143*H143</f>
        <v>0</v>
      </c>
      <c r="Q143" s="140">
        <v>0</v>
      </c>
      <c r="R143" s="140">
        <f>Q143*H143</f>
        <v>0</v>
      </c>
      <c r="S143" s="140">
        <v>0</v>
      </c>
      <c r="T143" s="141">
        <f>S143*H143</f>
        <v>0</v>
      </c>
      <c r="AR143" s="142" t="s">
        <v>170</v>
      </c>
      <c r="AT143" s="142" t="s">
        <v>165</v>
      </c>
      <c r="AU143" s="142" t="s">
        <v>182</v>
      </c>
      <c r="AY143" s="16" t="s">
        <v>162</v>
      </c>
      <c r="BE143" s="143">
        <f>IF(N143="základní",J143,0)</f>
        <v>0</v>
      </c>
      <c r="BF143" s="143">
        <f>IF(N143="snížená",J143,0)</f>
        <v>0</v>
      </c>
      <c r="BG143" s="143">
        <f>IF(N143="zákl. přenesená",J143,0)</f>
        <v>0</v>
      </c>
      <c r="BH143" s="143">
        <f>IF(N143="sníž. přenesená",J143,0)</f>
        <v>0</v>
      </c>
      <c r="BI143" s="143">
        <f>IF(N143="nulová",J143,0)</f>
        <v>0</v>
      </c>
      <c r="BJ143" s="16" t="s">
        <v>86</v>
      </c>
      <c r="BK143" s="143">
        <f>ROUND(I143*H143,2)</f>
        <v>0</v>
      </c>
      <c r="BL143" s="16" t="s">
        <v>170</v>
      </c>
      <c r="BM143" s="142" t="s">
        <v>387</v>
      </c>
    </row>
    <row r="144" spans="2:65" s="1" customFormat="1" ht="19.5">
      <c r="B144" s="31"/>
      <c r="D144" s="144" t="s">
        <v>172</v>
      </c>
      <c r="F144" s="145" t="s">
        <v>3846</v>
      </c>
      <c r="I144" s="146"/>
      <c r="L144" s="31"/>
      <c r="M144" s="147"/>
      <c r="T144" s="55"/>
      <c r="AT144" s="16" t="s">
        <v>172</v>
      </c>
      <c r="AU144" s="16" t="s">
        <v>182</v>
      </c>
    </row>
    <row r="145" spans="2:65" s="1" customFormat="1" ht="66.75" customHeight="1">
      <c r="B145" s="31"/>
      <c r="C145" s="131" t="s">
        <v>226</v>
      </c>
      <c r="D145" s="131" t="s">
        <v>165</v>
      </c>
      <c r="E145" s="132" t="s">
        <v>3869</v>
      </c>
      <c r="F145" s="133" t="s">
        <v>4074</v>
      </c>
      <c r="G145" s="134" t="s">
        <v>168</v>
      </c>
      <c r="H145" s="135">
        <v>9.66</v>
      </c>
      <c r="I145" s="136"/>
      <c r="J145" s="137">
        <f>ROUND(I145*H145,2)</f>
        <v>0</v>
      </c>
      <c r="K145" s="133" t="s">
        <v>1</v>
      </c>
      <c r="L145" s="31"/>
      <c r="M145" s="138" t="s">
        <v>1</v>
      </c>
      <c r="N145" s="139" t="s">
        <v>43</v>
      </c>
      <c r="P145" s="140">
        <f>O145*H145</f>
        <v>0</v>
      </c>
      <c r="Q145" s="140">
        <v>0</v>
      </c>
      <c r="R145" s="140">
        <f>Q145*H145</f>
        <v>0</v>
      </c>
      <c r="S145" s="140">
        <v>0</v>
      </c>
      <c r="T145" s="141">
        <f>S145*H145</f>
        <v>0</v>
      </c>
      <c r="AR145" s="142" t="s">
        <v>170</v>
      </c>
      <c r="AT145" s="142" t="s">
        <v>165</v>
      </c>
      <c r="AU145" s="142" t="s">
        <v>182</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419</v>
      </c>
    </row>
    <row r="146" spans="2:65" s="1" customFormat="1" ht="29.25">
      <c r="B146" s="31"/>
      <c r="D146" s="144" t="s">
        <v>172</v>
      </c>
      <c r="F146" s="145" t="s">
        <v>3871</v>
      </c>
      <c r="I146" s="146"/>
      <c r="L146" s="31"/>
      <c r="M146" s="147"/>
      <c r="T146" s="55"/>
      <c r="AT146" s="16" t="s">
        <v>172</v>
      </c>
      <c r="AU146" s="16" t="s">
        <v>182</v>
      </c>
    </row>
    <row r="147" spans="2:65" s="1" customFormat="1" ht="16.5" customHeight="1">
      <c r="B147" s="31"/>
      <c r="C147" s="173" t="s">
        <v>230</v>
      </c>
      <c r="D147" s="173" t="s">
        <v>644</v>
      </c>
      <c r="E147" s="174" t="s">
        <v>3872</v>
      </c>
      <c r="F147" s="175" t="s">
        <v>3997</v>
      </c>
      <c r="G147" s="176" t="s">
        <v>353</v>
      </c>
      <c r="H147" s="177">
        <v>19.32</v>
      </c>
      <c r="I147" s="178"/>
      <c r="J147" s="179">
        <f>ROUND(I147*H147,2)</f>
        <v>0</v>
      </c>
      <c r="K147" s="175" t="s">
        <v>1</v>
      </c>
      <c r="L147" s="180"/>
      <c r="M147" s="181" t="s">
        <v>1</v>
      </c>
      <c r="N147" s="182" t="s">
        <v>43</v>
      </c>
      <c r="P147" s="140">
        <f>O147*H147</f>
        <v>0</v>
      </c>
      <c r="Q147" s="140">
        <v>0</v>
      </c>
      <c r="R147" s="140">
        <f>Q147*H147</f>
        <v>0</v>
      </c>
      <c r="S147" s="140">
        <v>0</v>
      </c>
      <c r="T147" s="141">
        <f>S147*H147</f>
        <v>0</v>
      </c>
      <c r="AR147" s="142" t="s">
        <v>205</v>
      </c>
      <c r="AT147" s="142" t="s">
        <v>644</v>
      </c>
      <c r="AU147" s="142" t="s">
        <v>182</v>
      </c>
      <c r="AY147" s="16" t="s">
        <v>162</v>
      </c>
      <c r="BE147" s="143">
        <f>IF(N147="základní",J147,0)</f>
        <v>0</v>
      </c>
      <c r="BF147" s="143">
        <f>IF(N147="snížená",J147,0)</f>
        <v>0</v>
      </c>
      <c r="BG147" s="143">
        <f>IF(N147="zákl. přenesená",J147,0)</f>
        <v>0</v>
      </c>
      <c r="BH147" s="143">
        <f>IF(N147="sníž. přenesená",J147,0)</f>
        <v>0</v>
      </c>
      <c r="BI147" s="143">
        <f>IF(N147="nulová",J147,0)</f>
        <v>0</v>
      </c>
      <c r="BJ147" s="16" t="s">
        <v>86</v>
      </c>
      <c r="BK147" s="143">
        <f>ROUND(I147*H147,2)</f>
        <v>0</v>
      </c>
      <c r="BL147" s="16" t="s">
        <v>170</v>
      </c>
      <c r="BM147" s="142" t="s">
        <v>448</v>
      </c>
    </row>
    <row r="148" spans="2:65" s="1" customFormat="1" ht="29.25">
      <c r="B148" s="31"/>
      <c r="D148" s="144" t="s">
        <v>172</v>
      </c>
      <c r="F148" s="145" t="s">
        <v>3874</v>
      </c>
      <c r="I148" s="146"/>
      <c r="L148" s="31"/>
      <c r="M148" s="147"/>
      <c r="T148" s="55"/>
      <c r="AT148" s="16" t="s">
        <v>172</v>
      </c>
      <c r="AU148" s="16" t="s">
        <v>182</v>
      </c>
    </row>
    <row r="149" spans="2:65" s="1" customFormat="1" ht="66.75" customHeight="1">
      <c r="B149" s="31"/>
      <c r="C149" s="131" t="s">
        <v>235</v>
      </c>
      <c r="D149" s="131" t="s">
        <v>165</v>
      </c>
      <c r="E149" s="132" t="s">
        <v>3875</v>
      </c>
      <c r="F149" s="133" t="s">
        <v>4075</v>
      </c>
      <c r="G149" s="134" t="s">
        <v>176</v>
      </c>
      <c r="H149" s="135">
        <v>21</v>
      </c>
      <c r="I149" s="136"/>
      <c r="J149" s="137">
        <f>ROUND(I149*H149,2)</f>
        <v>0</v>
      </c>
      <c r="K149" s="133" t="s">
        <v>1</v>
      </c>
      <c r="L149" s="31"/>
      <c r="M149" s="138" t="s">
        <v>1</v>
      </c>
      <c r="N149" s="139" t="s">
        <v>43</v>
      </c>
      <c r="P149" s="140">
        <f>O149*H149</f>
        <v>0</v>
      </c>
      <c r="Q149" s="140">
        <v>0</v>
      </c>
      <c r="R149" s="140">
        <f>Q149*H149</f>
        <v>0</v>
      </c>
      <c r="S149" s="140">
        <v>0</v>
      </c>
      <c r="T149" s="141">
        <f>S149*H149</f>
        <v>0</v>
      </c>
      <c r="AR149" s="142" t="s">
        <v>170</v>
      </c>
      <c r="AT149" s="142" t="s">
        <v>165</v>
      </c>
      <c r="AU149" s="142" t="s">
        <v>182</v>
      </c>
      <c r="AY149" s="16" t="s">
        <v>162</v>
      </c>
      <c r="BE149" s="143">
        <f>IF(N149="základní",J149,0)</f>
        <v>0</v>
      </c>
      <c r="BF149" s="143">
        <f>IF(N149="snížená",J149,0)</f>
        <v>0</v>
      </c>
      <c r="BG149" s="143">
        <f>IF(N149="zákl. přenesená",J149,0)</f>
        <v>0</v>
      </c>
      <c r="BH149" s="143">
        <f>IF(N149="sníž. přenesená",J149,0)</f>
        <v>0</v>
      </c>
      <c r="BI149" s="143">
        <f>IF(N149="nulová",J149,0)</f>
        <v>0</v>
      </c>
      <c r="BJ149" s="16" t="s">
        <v>86</v>
      </c>
      <c r="BK149" s="143">
        <f>ROUND(I149*H149,2)</f>
        <v>0</v>
      </c>
      <c r="BL149" s="16" t="s">
        <v>170</v>
      </c>
      <c r="BM149" s="142" t="s">
        <v>469</v>
      </c>
    </row>
    <row r="150" spans="2:65" s="1" customFormat="1" ht="19.5">
      <c r="B150" s="31"/>
      <c r="D150" s="144" t="s">
        <v>172</v>
      </c>
      <c r="F150" s="145" t="s">
        <v>3846</v>
      </c>
      <c r="I150" s="146"/>
      <c r="L150" s="31"/>
      <c r="M150" s="147"/>
      <c r="T150" s="55"/>
      <c r="AT150" s="16" t="s">
        <v>172</v>
      </c>
      <c r="AU150" s="16" t="s">
        <v>182</v>
      </c>
    </row>
    <row r="151" spans="2:65" s="1" customFormat="1" ht="16.5" customHeight="1">
      <c r="B151" s="31"/>
      <c r="C151" s="131" t="s">
        <v>8</v>
      </c>
      <c r="D151" s="131" t="s">
        <v>165</v>
      </c>
      <c r="E151" s="132" t="s">
        <v>3940</v>
      </c>
      <c r="F151" s="133" t="s">
        <v>3941</v>
      </c>
      <c r="G151" s="134" t="s">
        <v>168</v>
      </c>
      <c r="H151" s="135">
        <v>20.84</v>
      </c>
      <c r="I151" s="136"/>
      <c r="J151" s="137">
        <f>ROUND(I151*H151,2)</f>
        <v>0</v>
      </c>
      <c r="K151" s="133" t="s">
        <v>1</v>
      </c>
      <c r="L151" s="31"/>
      <c r="M151" s="138" t="s">
        <v>1</v>
      </c>
      <c r="N151" s="139" t="s">
        <v>43</v>
      </c>
      <c r="P151" s="140">
        <f>O151*H151</f>
        <v>0</v>
      </c>
      <c r="Q151" s="140">
        <v>0</v>
      </c>
      <c r="R151" s="140">
        <f>Q151*H151</f>
        <v>0</v>
      </c>
      <c r="S151" s="140">
        <v>0</v>
      </c>
      <c r="T151" s="141">
        <f>S151*H151</f>
        <v>0</v>
      </c>
      <c r="AR151" s="142" t="s">
        <v>170</v>
      </c>
      <c r="AT151" s="142" t="s">
        <v>165</v>
      </c>
      <c r="AU151" s="142" t="s">
        <v>182</v>
      </c>
      <c r="AY151" s="16" t="s">
        <v>162</v>
      </c>
      <c r="BE151" s="143">
        <f>IF(N151="základní",J151,0)</f>
        <v>0</v>
      </c>
      <c r="BF151" s="143">
        <f>IF(N151="snížená",J151,0)</f>
        <v>0</v>
      </c>
      <c r="BG151" s="143">
        <f>IF(N151="zákl. přenesená",J151,0)</f>
        <v>0</v>
      </c>
      <c r="BH151" s="143">
        <f>IF(N151="sníž. přenesená",J151,0)</f>
        <v>0</v>
      </c>
      <c r="BI151" s="143">
        <f>IF(N151="nulová",J151,0)</f>
        <v>0</v>
      </c>
      <c r="BJ151" s="16" t="s">
        <v>86</v>
      </c>
      <c r="BK151" s="143">
        <f>ROUND(I151*H151,2)</f>
        <v>0</v>
      </c>
      <c r="BL151" s="16" t="s">
        <v>170</v>
      </c>
      <c r="BM151" s="142" t="s">
        <v>499</v>
      </c>
    </row>
    <row r="152" spans="2:65" s="1" customFormat="1" ht="19.5">
      <c r="B152" s="31"/>
      <c r="D152" s="144" t="s">
        <v>172</v>
      </c>
      <c r="F152" s="145" t="s">
        <v>3846</v>
      </c>
      <c r="I152" s="146"/>
      <c r="L152" s="31"/>
      <c r="M152" s="147"/>
      <c r="T152" s="55"/>
      <c r="AT152" s="16" t="s">
        <v>172</v>
      </c>
      <c r="AU152" s="16" t="s">
        <v>182</v>
      </c>
    </row>
    <row r="153" spans="2:65" s="1" customFormat="1" ht="16.5" customHeight="1">
      <c r="B153" s="31"/>
      <c r="C153" s="131" t="s">
        <v>245</v>
      </c>
      <c r="D153" s="131" t="s">
        <v>165</v>
      </c>
      <c r="E153" s="132" t="s">
        <v>182</v>
      </c>
      <c r="F153" s="133" t="s">
        <v>708</v>
      </c>
      <c r="G153" s="134" t="s">
        <v>1</v>
      </c>
      <c r="H153" s="135">
        <v>1</v>
      </c>
      <c r="I153" s="136"/>
      <c r="J153" s="137">
        <f>ROUND(I153*H153,2)</f>
        <v>0</v>
      </c>
      <c r="K153" s="133" t="s">
        <v>1</v>
      </c>
      <c r="L153" s="31"/>
      <c r="M153" s="138" t="s">
        <v>1</v>
      </c>
      <c r="N153" s="139" t="s">
        <v>43</v>
      </c>
      <c r="P153" s="140">
        <f>O153*H153</f>
        <v>0</v>
      </c>
      <c r="Q153" s="140">
        <v>0</v>
      </c>
      <c r="R153" s="140">
        <f>Q153*H153</f>
        <v>0</v>
      </c>
      <c r="S153" s="140">
        <v>0</v>
      </c>
      <c r="T153" s="141">
        <f>S153*H153</f>
        <v>0</v>
      </c>
      <c r="AR153" s="142" t="s">
        <v>170</v>
      </c>
      <c r="AT153" s="142" t="s">
        <v>165</v>
      </c>
      <c r="AU153" s="142" t="s">
        <v>182</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509</v>
      </c>
    </row>
    <row r="154" spans="2:65" s="1" customFormat="1" ht="19.5">
      <c r="B154" s="31"/>
      <c r="D154" s="144" t="s">
        <v>172</v>
      </c>
      <c r="F154" s="145" t="s">
        <v>3884</v>
      </c>
      <c r="I154" s="146"/>
      <c r="L154" s="31"/>
      <c r="M154" s="147"/>
      <c r="T154" s="55"/>
      <c r="AT154" s="16" t="s">
        <v>172</v>
      </c>
      <c r="AU154" s="16" t="s">
        <v>182</v>
      </c>
    </row>
    <row r="155" spans="2:65" s="1" customFormat="1" ht="21.75" customHeight="1">
      <c r="B155" s="31"/>
      <c r="C155" s="131" t="s">
        <v>250</v>
      </c>
      <c r="D155" s="131" t="s">
        <v>165</v>
      </c>
      <c r="E155" s="132" t="s">
        <v>4006</v>
      </c>
      <c r="F155" s="133" t="s">
        <v>4007</v>
      </c>
      <c r="G155" s="134" t="s">
        <v>208</v>
      </c>
      <c r="H155" s="135">
        <v>21</v>
      </c>
      <c r="I155" s="136"/>
      <c r="J155" s="137">
        <f>ROUND(I155*H155,2)</f>
        <v>0</v>
      </c>
      <c r="K155" s="133" t="s">
        <v>1</v>
      </c>
      <c r="L155" s="31"/>
      <c r="M155" s="138" t="s">
        <v>1</v>
      </c>
      <c r="N155" s="139" t="s">
        <v>43</v>
      </c>
      <c r="P155" s="140">
        <f>O155*H155</f>
        <v>0</v>
      </c>
      <c r="Q155" s="140">
        <v>0</v>
      </c>
      <c r="R155" s="140">
        <f>Q155*H155</f>
        <v>0</v>
      </c>
      <c r="S155" s="140">
        <v>0</v>
      </c>
      <c r="T155" s="141">
        <f>S155*H155</f>
        <v>0</v>
      </c>
      <c r="AR155" s="142" t="s">
        <v>170</v>
      </c>
      <c r="AT155" s="142" t="s">
        <v>165</v>
      </c>
      <c r="AU155" s="142" t="s">
        <v>182</v>
      </c>
      <c r="AY155" s="16" t="s">
        <v>162</v>
      </c>
      <c r="BE155" s="143">
        <f>IF(N155="základní",J155,0)</f>
        <v>0</v>
      </c>
      <c r="BF155" s="143">
        <f>IF(N155="snížená",J155,0)</f>
        <v>0</v>
      </c>
      <c r="BG155" s="143">
        <f>IF(N155="zákl. přenesená",J155,0)</f>
        <v>0</v>
      </c>
      <c r="BH155" s="143">
        <f>IF(N155="sníž. přenesená",J155,0)</f>
        <v>0</v>
      </c>
      <c r="BI155" s="143">
        <f>IF(N155="nulová",J155,0)</f>
        <v>0</v>
      </c>
      <c r="BJ155" s="16" t="s">
        <v>86</v>
      </c>
      <c r="BK155" s="143">
        <f>ROUND(I155*H155,2)</f>
        <v>0</v>
      </c>
      <c r="BL155" s="16" t="s">
        <v>170</v>
      </c>
      <c r="BM155" s="142" t="s">
        <v>519</v>
      </c>
    </row>
    <row r="156" spans="2:65" s="1" customFormat="1" ht="19.5">
      <c r="B156" s="31"/>
      <c r="D156" s="144" t="s">
        <v>172</v>
      </c>
      <c r="F156" s="145" t="s">
        <v>3846</v>
      </c>
      <c r="I156" s="146"/>
      <c r="L156" s="31"/>
      <c r="M156" s="147"/>
      <c r="T156" s="55"/>
      <c r="AT156" s="16" t="s">
        <v>172</v>
      </c>
      <c r="AU156" s="16" t="s">
        <v>182</v>
      </c>
    </row>
    <row r="157" spans="2:65" s="1" customFormat="1" ht="16.5" customHeight="1">
      <c r="B157" s="31"/>
      <c r="C157" s="131" t="s">
        <v>256</v>
      </c>
      <c r="D157" s="131" t="s">
        <v>165</v>
      </c>
      <c r="E157" s="132" t="s">
        <v>170</v>
      </c>
      <c r="F157" s="133" t="s">
        <v>869</v>
      </c>
      <c r="G157" s="134" t="s">
        <v>1</v>
      </c>
      <c r="H157" s="135">
        <v>1</v>
      </c>
      <c r="I157" s="136"/>
      <c r="J157" s="137">
        <f>ROUND(I157*H157,2)</f>
        <v>0</v>
      </c>
      <c r="K157" s="133" t="s">
        <v>1</v>
      </c>
      <c r="L157" s="31"/>
      <c r="M157" s="138" t="s">
        <v>1</v>
      </c>
      <c r="N157" s="139" t="s">
        <v>43</v>
      </c>
      <c r="P157" s="140">
        <f>O157*H157</f>
        <v>0</v>
      </c>
      <c r="Q157" s="140">
        <v>0</v>
      </c>
      <c r="R157" s="140">
        <f>Q157*H157</f>
        <v>0</v>
      </c>
      <c r="S157" s="140">
        <v>0</v>
      </c>
      <c r="T157" s="141">
        <f>S157*H157</f>
        <v>0</v>
      </c>
      <c r="AR157" s="142" t="s">
        <v>170</v>
      </c>
      <c r="AT157" s="142" t="s">
        <v>165</v>
      </c>
      <c r="AU157" s="142" t="s">
        <v>182</v>
      </c>
      <c r="AY157" s="16" t="s">
        <v>162</v>
      </c>
      <c r="BE157" s="143">
        <f>IF(N157="základní",J157,0)</f>
        <v>0</v>
      </c>
      <c r="BF157" s="143">
        <f>IF(N157="snížená",J157,0)</f>
        <v>0</v>
      </c>
      <c r="BG157" s="143">
        <f>IF(N157="zákl. přenesená",J157,0)</f>
        <v>0</v>
      </c>
      <c r="BH157" s="143">
        <f>IF(N157="sníž. přenesená",J157,0)</f>
        <v>0</v>
      </c>
      <c r="BI157" s="143">
        <f>IF(N157="nulová",J157,0)</f>
        <v>0</v>
      </c>
      <c r="BJ157" s="16" t="s">
        <v>86</v>
      </c>
      <c r="BK157" s="143">
        <f>ROUND(I157*H157,2)</f>
        <v>0</v>
      </c>
      <c r="BL157" s="16" t="s">
        <v>170</v>
      </c>
      <c r="BM157" s="142" t="s">
        <v>830</v>
      </c>
    </row>
    <row r="158" spans="2:65" s="1" customFormat="1" ht="19.5">
      <c r="B158" s="31"/>
      <c r="D158" s="144" t="s">
        <v>172</v>
      </c>
      <c r="F158" s="145" t="s">
        <v>3884</v>
      </c>
      <c r="I158" s="146"/>
      <c r="L158" s="31"/>
      <c r="M158" s="147"/>
      <c r="T158" s="55"/>
      <c r="AT158" s="16" t="s">
        <v>172</v>
      </c>
      <c r="AU158" s="16" t="s">
        <v>182</v>
      </c>
    </row>
    <row r="159" spans="2:65" s="1" customFormat="1" ht="55.5" customHeight="1">
      <c r="B159" s="31"/>
      <c r="C159" s="131" t="s">
        <v>261</v>
      </c>
      <c r="D159" s="131" t="s">
        <v>165</v>
      </c>
      <c r="E159" s="132" t="s">
        <v>3881</v>
      </c>
      <c r="F159" s="133" t="s">
        <v>4076</v>
      </c>
      <c r="G159" s="134" t="s">
        <v>168</v>
      </c>
      <c r="H159" s="135">
        <v>2.1</v>
      </c>
      <c r="I159" s="136"/>
      <c r="J159" s="137">
        <f>ROUND(I159*H159,2)</f>
        <v>0</v>
      </c>
      <c r="K159" s="133" t="s">
        <v>1</v>
      </c>
      <c r="L159" s="31"/>
      <c r="M159" s="138" t="s">
        <v>1</v>
      </c>
      <c r="N159" s="139" t="s">
        <v>43</v>
      </c>
      <c r="P159" s="140">
        <f>O159*H159</f>
        <v>0</v>
      </c>
      <c r="Q159" s="140">
        <v>0</v>
      </c>
      <c r="R159" s="140">
        <f>Q159*H159</f>
        <v>0</v>
      </c>
      <c r="S159" s="140">
        <v>0</v>
      </c>
      <c r="T159" s="141">
        <f>S159*H159</f>
        <v>0</v>
      </c>
      <c r="AR159" s="142" t="s">
        <v>170</v>
      </c>
      <c r="AT159" s="142" t="s">
        <v>165</v>
      </c>
      <c r="AU159" s="142" t="s">
        <v>182</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839</v>
      </c>
    </row>
    <row r="160" spans="2:65" s="1" customFormat="1" ht="19.5">
      <c r="B160" s="31"/>
      <c r="D160" s="144" t="s">
        <v>172</v>
      </c>
      <c r="F160" s="145" t="s">
        <v>3846</v>
      </c>
      <c r="I160" s="146"/>
      <c r="L160" s="31"/>
      <c r="M160" s="147"/>
      <c r="T160" s="55"/>
      <c r="AT160" s="16" t="s">
        <v>172</v>
      </c>
      <c r="AU160" s="16" t="s">
        <v>182</v>
      </c>
    </row>
    <row r="161" spans="2:65" s="1" customFormat="1" ht="16.5" customHeight="1">
      <c r="B161" s="31"/>
      <c r="C161" s="131" t="s">
        <v>265</v>
      </c>
      <c r="D161" s="131" t="s">
        <v>165</v>
      </c>
      <c r="E161" s="132" t="s">
        <v>191</v>
      </c>
      <c r="F161" s="133" t="s">
        <v>3883</v>
      </c>
      <c r="G161" s="134" t="s">
        <v>1</v>
      </c>
      <c r="H161" s="135">
        <v>1</v>
      </c>
      <c r="I161" s="136"/>
      <c r="J161" s="137">
        <f>ROUND(I161*H161,2)</f>
        <v>0</v>
      </c>
      <c r="K161" s="133" t="s">
        <v>1</v>
      </c>
      <c r="L161" s="31"/>
      <c r="M161" s="138" t="s">
        <v>1</v>
      </c>
      <c r="N161" s="139" t="s">
        <v>43</v>
      </c>
      <c r="P161" s="140">
        <f>O161*H161</f>
        <v>0</v>
      </c>
      <c r="Q161" s="140">
        <v>0</v>
      </c>
      <c r="R161" s="140">
        <f>Q161*H161</f>
        <v>0</v>
      </c>
      <c r="S161" s="140">
        <v>0</v>
      </c>
      <c r="T161" s="141">
        <f>S161*H161</f>
        <v>0</v>
      </c>
      <c r="AR161" s="142" t="s">
        <v>170</v>
      </c>
      <c r="AT161" s="142" t="s">
        <v>165</v>
      </c>
      <c r="AU161" s="142" t="s">
        <v>182</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870</v>
      </c>
    </row>
    <row r="162" spans="2:65" s="1" customFormat="1" ht="19.5">
      <c r="B162" s="31"/>
      <c r="D162" s="144" t="s">
        <v>172</v>
      </c>
      <c r="F162" s="145" t="s">
        <v>3884</v>
      </c>
      <c r="I162" s="146"/>
      <c r="L162" s="31"/>
      <c r="M162" s="147"/>
      <c r="T162" s="55"/>
      <c r="AT162" s="16" t="s">
        <v>172</v>
      </c>
      <c r="AU162" s="16" t="s">
        <v>182</v>
      </c>
    </row>
    <row r="163" spans="2:65" s="1" customFormat="1" ht="55.5" customHeight="1">
      <c r="B163" s="31"/>
      <c r="C163" s="131" t="s">
        <v>7</v>
      </c>
      <c r="D163" s="131" t="s">
        <v>165</v>
      </c>
      <c r="E163" s="132" t="s">
        <v>3885</v>
      </c>
      <c r="F163" s="133" t="s">
        <v>4077</v>
      </c>
      <c r="G163" s="134" t="s">
        <v>208</v>
      </c>
      <c r="H163" s="135">
        <v>11</v>
      </c>
      <c r="I163" s="136"/>
      <c r="J163" s="137">
        <f>ROUND(I163*H163,2)</f>
        <v>0</v>
      </c>
      <c r="K163" s="133" t="s">
        <v>1</v>
      </c>
      <c r="L163" s="31"/>
      <c r="M163" s="138" t="s">
        <v>1</v>
      </c>
      <c r="N163" s="139" t="s">
        <v>43</v>
      </c>
      <c r="P163" s="140">
        <f>O163*H163</f>
        <v>0</v>
      </c>
      <c r="Q163" s="140">
        <v>0</v>
      </c>
      <c r="R163" s="140">
        <f>Q163*H163</f>
        <v>0</v>
      </c>
      <c r="S163" s="140">
        <v>0</v>
      </c>
      <c r="T163" s="141">
        <f>S163*H163</f>
        <v>0</v>
      </c>
      <c r="AR163" s="142" t="s">
        <v>170</v>
      </c>
      <c r="AT163" s="142" t="s">
        <v>165</v>
      </c>
      <c r="AU163" s="142" t="s">
        <v>182</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882</v>
      </c>
    </row>
    <row r="164" spans="2:65" s="1" customFormat="1" ht="39">
      <c r="B164" s="31"/>
      <c r="D164" s="144" t="s">
        <v>172</v>
      </c>
      <c r="F164" s="145" t="s">
        <v>3887</v>
      </c>
      <c r="I164" s="146"/>
      <c r="L164" s="31"/>
      <c r="M164" s="147"/>
      <c r="T164" s="55"/>
      <c r="AT164" s="16" t="s">
        <v>172</v>
      </c>
      <c r="AU164" s="16" t="s">
        <v>182</v>
      </c>
    </row>
    <row r="165" spans="2:65" s="1" customFormat="1" ht="55.5" customHeight="1">
      <c r="B165" s="31"/>
      <c r="C165" s="131" t="s">
        <v>275</v>
      </c>
      <c r="D165" s="131" t="s">
        <v>165</v>
      </c>
      <c r="E165" s="132" t="s">
        <v>3888</v>
      </c>
      <c r="F165" s="133" t="s">
        <v>4078</v>
      </c>
      <c r="G165" s="134" t="s">
        <v>208</v>
      </c>
      <c r="H165" s="135">
        <v>10</v>
      </c>
      <c r="I165" s="136"/>
      <c r="J165" s="137">
        <f>ROUND(I165*H165,2)</f>
        <v>0</v>
      </c>
      <c r="K165" s="133" t="s">
        <v>1</v>
      </c>
      <c r="L165" s="31"/>
      <c r="M165" s="138" t="s">
        <v>1</v>
      </c>
      <c r="N165" s="139" t="s">
        <v>43</v>
      </c>
      <c r="P165" s="140">
        <f>O165*H165</f>
        <v>0</v>
      </c>
      <c r="Q165" s="140">
        <v>0</v>
      </c>
      <c r="R165" s="140">
        <f>Q165*H165</f>
        <v>0</v>
      </c>
      <c r="S165" s="140">
        <v>0</v>
      </c>
      <c r="T165" s="141">
        <f>S165*H165</f>
        <v>0</v>
      </c>
      <c r="AR165" s="142" t="s">
        <v>170</v>
      </c>
      <c r="AT165" s="142" t="s">
        <v>165</v>
      </c>
      <c r="AU165" s="142" t="s">
        <v>182</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912</v>
      </c>
    </row>
    <row r="166" spans="2:65" s="1" customFormat="1" ht="39">
      <c r="B166" s="31"/>
      <c r="D166" s="144" t="s">
        <v>172</v>
      </c>
      <c r="F166" s="145" t="s">
        <v>3887</v>
      </c>
      <c r="I166" s="146"/>
      <c r="L166" s="31"/>
      <c r="M166" s="147"/>
      <c r="T166" s="55"/>
      <c r="AT166" s="16" t="s">
        <v>172</v>
      </c>
      <c r="AU166" s="16" t="s">
        <v>182</v>
      </c>
    </row>
    <row r="167" spans="2:65" s="1" customFormat="1" ht="16.5" customHeight="1">
      <c r="B167" s="31"/>
      <c r="C167" s="131" t="s">
        <v>279</v>
      </c>
      <c r="D167" s="131" t="s">
        <v>165</v>
      </c>
      <c r="E167" s="132" t="s">
        <v>205</v>
      </c>
      <c r="F167" s="133" t="s">
        <v>1218</v>
      </c>
      <c r="G167" s="134" t="s">
        <v>1</v>
      </c>
      <c r="H167" s="135">
        <v>1</v>
      </c>
      <c r="I167" s="136"/>
      <c r="J167" s="137">
        <f>ROUND(I167*H167,2)</f>
        <v>0</v>
      </c>
      <c r="K167" s="133" t="s">
        <v>1</v>
      </c>
      <c r="L167" s="31"/>
      <c r="M167" s="138" t="s">
        <v>1</v>
      </c>
      <c r="N167" s="139" t="s">
        <v>43</v>
      </c>
      <c r="P167" s="140">
        <f>O167*H167</f>
        <v>0</v>
      </c>
      <c r="Q167" s="140">
        <v>0</v>
      </c>
      <c r="R167" s="140">
        <f>Q167*H167</f>
        <v>0</v>
      </c>
      <c r="S167" s="140">
        <v>0</v>
      </c>
      <c r="T167" s="141">
        <f>S167*H167</f>
        <v>0</v>
      </c>
      <c r="AR167" s="142" t="s">
        <v>245</v>
      </c>
      <c r="AT167" s="142" t="s">
        <v>165</v>
      </c>
      <c r="AU167" s="142" t="s">
        <v>182</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245</v>
      </c>
      <c r="BM167" s="142" t="s">
        <v>944</v>
      </c>
    </row>
    <row r="168" spans="2:65" s="1" customFormat="1" ht="19.5">
      <c r="B168" s="31"/>
      <c r="D168" s="144" t="s">
        <v>172</v>
      </c>
      <c r="F168" s="145" t="s">
        <v>3884</v>
      </c>
      <c r="I168" s="146"/>
      <c r="L168" s="31"/>
      <c r="M168" s="147"/>
      <c r="T168" s="55"/>
      <c r="AT168" s="16" t="s">
        <v>172</v>
      </c>
      <c r="AU168" s="16" t="s">
        <v>182</v>
      </c>
    </row>
    <row r="169" spans="2:65" s="1" customFormat="1" ht="24.2" customHeight="1">
      <c r="B169" s="31"/>
      <c r="C169" s="131" t="s">
        <v>283</v>
      </c>
      <c r="D169" s="131" t="s">
        <v>165</v>
      </c>
      <c r="E169" s="132" t="s">
        <v>4014</v>
      </c>
      <c r="F169" s="133" t="s">
        <v>4015</v>
      </c>
      <c r="G169" s="134" t="s">
        <v>208</v>
      </c>
      <c r="H169" s="135">
        <v>21</v>
      </c>
      <c r="I169" s="136"/>
      <c r="J169" s="137">
        <f>ROUND(I169*H169,2)</f>
        <v>0</v>
      </c>
      <c r="K169" s="133" t="s">
        <v>1</v>
      </c>
      <c r="L169" s="31"/>
      <c r="M169" s="138" t="s">
        <v>1</v>
      </c>
      <c r="N169" s="139" t="s">
        <v>43</v>
      </c>
      <c r="P169" s="140">
        <f>O169*H169</f>
        <v>0</v>
      </c>
      <c r="Q169" s="140">
        <v>0</v>
      </c>
      <c r="R169" s="140">
        <f>Q169*H169</f>
        <v>0</v>
      </c>
      <c r="S169" s="140">
        <v>0</v>
      </c>
      <c r="T169" s="141">
        <f>S169*H169</f>
        <v>0</v>
      </c>
      <c r="AR169" s="142" t="s">
        <v>245</v>
      </c>
      <c r="AT169" s="142" t="s">
        <v>165</v>
      </c>
      <c r="AU169" s="142" t="s">
        <v>182</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245</v>
      </c>
      <c r="BM169" s="142" t="s">
        <v>956</v>
      </c>
    </row>
    <row r="170" spans="2:65" s="1" customFormat="1" ht="19.5">
      <c r="B170" s="31"/>
      <c r="D170" s="144" t="s">
        <v>172</v>
      </c>
      <c r="F170" s="145" t="s">
        <v>3846</v>
      </c>
      <c r="I170" s="146"/>
      <c r="L170" s="31"/>
      <c r="M170" s="147"/>
      <c r="T170" s="55"/>
      <c r="AT170" s="16" t="s">
        <v>172</v>
      </c>
      <c r="AU170" s="16" t="s">
        <v>182</v>
      </c>
    </row>
    <row r="171" spans="2:65" s="1" customFormat="1" ht="33" customHeight="1">
      <c r="B171" s="31"/>
      <c r="C171" s="131" t="s">
        <v>287</v>
      </c>
      <c r="D171" s="131" t="s">
        <v>165</v>
      </c>
      <c r="E171" s="132" t="s">
        <v>4016</v>
      </c>
      <c r="F171" s="133" t="s">
        <v>4017</v>
      </c>
      <c r="G171" s="134" t="s">
        <v>208</v>
      </c>
      <c r="H171" s="135">
        <v>21</v>
      </c>
      <c r="I171" s="136"/>
      <c r="J171" s="137">
        <f>ROUND(I171*H171,2)</f>
        <v>0</v>
      </c>
      <c r="K171" s="133" t="s">
        <v>1</v>
      </c>
      <c r="L171" s="31"/>
      <c r="M171" s="138" t="s">
        <v>1</v>
      </c>
      <c r="N171" s="139" t="s">
        <v>43</v>
      </c>
      <c r="P171" s="140">
        <f>O171*H171</f>
        <v>0</v>
      </c>
      <c r="Q171" s="140">
        <v>0</v>
      </c>
      <c r="R171" s="140">
        <f>Q171*H171</f>
        <v>0</v>
      </c>
      <c r="S171" s="140">
        <v>0</v>
      </c>
      <c r="T171" s="141">
        <f>S171*H171</f>
        <v>0</v>
      </c>
      <c r="AR171" s="142" t="s">
        <v>245</v>
      </c>
      <c r="AT171" s="142" t="s">
        <v>165</v>
      </c>
      <c r="AU171" s="142" t="s">
        <v>182</v>
      </c>
      <c r="AY171" s="16" t="s">
        <v>162</v>
      </c>
      <c r="BE171" s="143">
        <f>IF(N171="základní",J171,0)</f>
        <v>0</v>
      </c>
      <c r="BF171" s="143">
        <f>IF(N171="snížená",J171,0)</f>
        <v>0</v>
      </c>
      <c r="BG171" s="143">
        <f>IF(N171="zákl. přenesená",J171,0)</f>
        <v>0</v>
      </c>
      <c r="BH171" s="143">
        <f>IF(N171="sníž. přenesená",J171,0)</f>
        <v>0</v>
      </c>
      <c r="BI171" s="143">
        <f>IF(N171="nulová",J171,0)</f>
        <v>0</v>
      </c>
      <c r="BJ171" s="16" t="s">
        <v>86</v>
      </c>
      <c r="BK171" s="143">
        <f>ROUND(I171*H171,2)</f>
        <v>0</v>
      </c>
      <c r="BL171" s="16" t="s">
        <v>245</v>
      </c>
      <c r="BM171" s="142" t="s">
        <v>965</v>
      </c>
    </row>
    <row r="172" spans="2:65" s="1" customFormat="1" ht="39">
      <c r="B172" s="31"/>
      <c r="D172" s="144" t="s">
        <v>172</v>
      </c>
      <c r="F172" s="145" t="s">
        <v>3895</v>
      </c>
      <c r="I172" s="146"/>
      <c r="L172" s="31"/>
      <c r="M172" s="147"/>
      <c r="T172" s="55"/>
      <c r="AT172" s="16" t="s">
        <v>172</v>
      </c>
      <c r="AU172" s="16" t="s">
        <v>182</v>
      </c>
    </row>
    <row r="173" spans="2:65" s="1" customFormat="1" ht="44.25" customHeight="1">
      <c r="B173" s="31"/>
      <c r="C173" s="173" t="s">
        <v>291</v>
      </c>
      <c r="D173" s="173" t="s">
        <v>644</v>
      </c>
      <c r="E173" s="174" t="s">
        <v>4018</v>
      </c>
      <c r="F173" s="175" t="s">
        <v>4079</v>
      </c>
      <c r="G173" s="176" t="s">
        <v>208</v>
      </c>
      <c r="H173" s="177">
        <v>24.15</v>
      </c>
      <c r="I173" s="178"/>
      <c r="J173" s="179">
        <f>ROUND(I173*H173,2)</f>
        <v>0</v>
      </c>
      <c r="K173" s="175" t="s">
        <v>1</v>
      </c>
      <c r="L173" s="180"/>
      <c r="M173" s="181" t="s">
        <v>1</v>
      </c>
      <c r="N173" s="182" t="s">
        <v>43</v>
      </c>
      <c r="P173" s="140">
        <f>O173*H173</f>
        <v>0</v>
      </c>
      <c r="Q173" s="140">
        <v>0</v>
      </c>
      <c r="R173" s="140">
        <f>Q173*H173</f>
        <v>0</v>
      </c>
      <c r="S173" s="140">
        <v>0</v>
      </c>
      <c r="T173" s="141">
        <f>S173*H173</f>
        <v>0</v>
      </c>
      <c r="AR173" s="142" t="s">
        <v>318</v>
      </c>
      <c r="AT173" s="142" t="s">
        <v>644</v>
      </c>
      <c r="AU173" s="142" t="s">
        <v>182</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245</v>
      </c>
      <c r="BM173" s="142" t="s">
        <v>973</v>
      </c>
    </row>
    <row r="174" spans="2:65" s="1" customFormat="1" ht="58.5">
      <c r="B174" s="31"/>
      <c r="D174" s="144" t="s">
        <v>172</v>
      </c>
      <c r="F174" s="145" t="s">
        <v>3898</v>
      </c>
      <c r="I174" s="146"/>
      <c r="L174" s="31"/>
      <c r="M174" s="147"/>
      <c r="T174" s="55"/>
      <c r="AT174" s="16" t="s">
        <v>172</v>
      </c>
      <c r="AU174" s="16" t="s">
        <v>182</v>
      </c>
    </row>
    <row r="175" spans="2:65" s="1" customFormat="1" ht="16.5" customHeight="1">
      <c r="B175" s="31"/>
      <c r="C175" s="131" t="s">
        <v>295</v>
      </c>
      <c r="D175" s="131" t="s">
        <v>165</v>
      </c>
      <c r="E175" s="132" t="s">
        <v>4020</v>
      </c>
      <c r="F175" s="133" t="s">
        <v>4080</v>
      </c>
      <c r="G175" s="134" t="s">
        <v>268</v>
      </c>
      <c r="H175" s="135">
        <v>1</v>
      </c>
      <c r="I175" s="136"/>
      <c r="J175" s="137">
        <f>ROUND(I175*H175,2)</f>
        <v>0</v>
      </c>
      <c r="K175" s="133" t="s">
        <v>1</v>
      </c>
      <c r="L175" s="31"/>
      <c r="M175" s="138" t="s">
        <v>1</v>
      </c>
      <c r="N175" s="139" t="s">
        <v>43</v>
      </c>
      <c r="P175" s="140">
        <f>O175*H175</f>
        <v>0</v>
      </c>
      <c r="Q175" s="140">
        <v>0</v>
      </c>
      <c r="R175" s="140">
        <f>Q175*H175</f>
        <v>0</v>
      </c>
      <c r="S175" s="140">
        <v>0</v>
      </c>
      <c r="T175" s="141">
        <f>S175*H175</f>
        <v>0</v>
      </c>
      <c r="AR175" s="142" t="s">
        <v>245</v>
      </c>
      <c r="AT175" s="142" t="s">
        <v>165</v>
      </c>
      <c r="AU175" s="142" t="s">
        <v>182</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245</v>
      </c>
      <c r="BM175" s="142" t="s">
        <v>993</v>
      </c>
    </row>
    <row r="176" spans="2:65" s="1" customFormat="1" ht="97.5">
      <c r="B176" s="31"/>
      <c r="D176" s="144" t="s">
        <v>172</v>
      </c>
      <c r="F176" s="145" t="s">
        <v>4081</v>
      </c>
      <c r="I176" s="146"/>
      <c r="L176" s="31"/>
      <c r="M176" s="147"/>
      <c r="T176" s="55"/>
      <c r="AT176" s="16" t="s">
        <v>172</v>
      </c>
      <c r="AU176" s="16" t="s">
        <v>182</v>
      </c>
    </row>
    <row r="177" spans="2:65" s="1" customFormat="1" ht="16.5" customHeight="1">
      <c r="B177" s="31"/>
      <c r="C177" s="131" t="s">
        <v>299</v>
      </c>
      <c r="D177" s="131" t="s">
        <v>165</v>
      </c>
      <c r="E177" s="132" t="s">
        <v>4023</v>
      </c>
      <c r="F177" s="133" t="s">
        <v>4082</v>
      </c>
      <c r="G177" s="134" t="s">
        <v>268</v>
      </c>
      <c r="H177" s="135">
        <v>1</v>
      </c>
      <c r="I177" s="136"/>
      <c r="J177" s="137">
        <f>ROUND(I177*H177,2)</f>
        <v>0</v>
      </c>
      <c r="K177" s="133" t="s">
        <v>1</v>
      </c>
      <c r="L177" s="31"/>
      <c r="M177" s="138" t="s">
        <v>1</v>
      </c>
      <c r="N177" s="139" t="s">
        <v>43</v>
      </c>
      <c r="P177" s="140">
        <f>O177*H177</f>
        <v>0</v>
      </c>
      <c r="Q177" s="140">
        <v>0</v>
      </c>
      <c r="R177" s="140">
        <f>Q177*H177</f>
        <v>0</v>
      </c>
      <c r="S177" s="140">
        <v>0</v>
      </c>
      <c r="T177" s="141">
        <f>S177*H177</f>
        <v>0</v>
      </c>
      <c r="AR177" s="142" t="s">
        <v>245</v>
      </c>
      <c r="AT177" s="142" t="s">
        <v>165</v>
      </c>
      <c r="AU177" s="142" t="s">
        <v>182</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245</v>
      </c>
      <c r="BM177" s="142" t="s">
        <v>1002</v>
      </c>
    </row>
    <row r="178" spans="2:65" s="1" customFormat="1" ht="97.5">
      <c r="B178" s="31"/>
      <c r="D178" s="144" t="s">
        <v>172</v>
      </c>
      <c r="F178" s="145" t="s">
        <v>4083</v>
      </c>
      <c r="I178" s="146"/>
      <c r="L178" s="31"/>
      <c r="M178" s="147"/>
      <c r="T178" s="55"/>
      <c r="AT178" s="16" t="s">
        <v>172</v>
      </c>
      <c r="AU178" s="16" t="s">
        <v>182</v>
      </c>
    </row>
    <row r="179" spans="2:65" s="1" customFormat="1" ht="16.5" customHeight="1">
      <c r="B179" s="31"/>
      <c r="C179" s="131" t="s">
        <v>304</v>
      </c>
      <c r="D179" s="131" t="s">
        <v>165</v>
      </c>
      <c r="E179" s="132" t="s">
        <v>4026</v>
      </c>
      <c r="F179" s="133" t="s">
        <v>4084</v>
      </c>
      <c r="G179" s="134" t="s">
        <v>268</v>
      </c>
      <c r="H179" s="135">
        <v>1</v>
      </c>
      <c r="I179" s="136"/>
      <c r="J179" s="137">
        <f>ROUND(I179*H179,2)</f>
        <v>0</v>
      </c>
      <c r="K179" s="133" t="s">
        <v>1</v>
      </c>
      <c r="L179" s="31"/>
      <c r="M179" s="138" t="s">
        <v>1</v>
      </c>
      <c r="N179" s="139" t="s">
        <v>43</v>
      </c>
      <c r="P179" s="140">
        <f>O179*H179</f>
        <v>0</v>
      </c>
      <c r="Q179" s="140">
        <v>0</v>
      </c>
      <c r="R179" s="140">
        <f>Q179*H179</f>
        <v>0</v>
      </c>
      <c r="S179" s="140">
        <v>0</v>
      </c>
      <c r="T179" s="141">
        <f>S179*H179</f>
        <v>0</v>
      </c>
      <c r="AR179" s="142" t="s">
        <v>245</v>
      </c>
      <c r="AT179" s="142" t="s">
        <v>165</v>
      </c>
      <c r="AU179" s="142" t="s">
        <v>182</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245</v>
      </c>
      <c r="BM179" s="142" t="s">
        <v>1014</v>
      </c>
    </row>
    <row r="180" spans="2:65" s="1" customFormat="1" ht="97.5">
      <c r="B180" s="31"/>
      <c r="D180" s="144" t="s">
        <v>172</v>
      </c>
      <c r="F180" s="145" t="s">
        <v>4085</v>
      </c>
      <c r="I180" s="146"/>
      <c r="L180" s="31"/>
      <c r="M180" s="147"/>
      <c r="T180" s="55"/>
      <c r="AT180" s="16" t="s">
        <v>172</v>
      </c>
      <c r="AU180" s="16" t="s">
        <v>182</v>
      </c>
    </row>
    <row r="181" spans="2:65" s="1" customFormat="1" ht="33" customHeight="1">
      <c r="B181" s="31"/>
      <c r="C181" s="131" t="s">
        <v>308</v>
      </c>
      <c r="D181" s="131" t="s">
        <v>165</v>
      </c>
      <c r="E181" s="132" t="s">
        <v>3911</v>
      </c>
      <c r="F181" s="133" t="s">
        <v>4086</v>
      </c>
      <c r="G181" s="134" t="s">
        <v>208</v>
      </c>
      <c r="H181" s="135">
        <v>23.1</v>
      </c>
      <c r="I181" s="136"/>
      <c r="J181" s="137">
        <f>ROUND(I181*H181,2)</f>
        <v>0</v>
      </c>
      <c r="K181" s="133" t="s">
        <v>1</v>
      </c>
      <c r="L181" s="31"/>
      <c r="M181" s="138" t="s">
        <v>1</v>
      </c>
      <c r="N181" s="139" t="s">
        <v>43</v>
      </c>
      <c r="P181" s="140">
        <f>O181*H181</f>
        <v>0</v>
      </c>
      <c r="Q181" s="140">
        <v>0</v>
      </c>
      <c r="R181" s="140">
        <f>Q181*H181</f>
        <v>0</v>
      </c>
      <c r="S181" s="140">
        <v>0</v>
      </c>
      <c r="T181" s="141">
        <f>S181*H181</f>
        <v>0</v>
      </c>
      <c r="AR181" s="142" t="s">
        <v>245</v>
      </c>
      <c r="AT181" s="142" t="s">
        <v>165</v>
      </c>
      <c r="AU181" s="142" t="s">
        <v>182</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245</v>
      </c>
      <c r="BM181" s="142" t="s">
        <v>1025</v>
      </c>
    </row>
    <row r="182" spans="2:65" s="1" customFormat="1" ht="19.5">
      <c r="B182" s="31"/>
      <c r="D182" s="144" t="s">
        <v>172</v>
      </c>
      <c r="F182" s="145" t="s">
        <v>3846</v>
      </c>
      <c r="I182" s="146"/>
      <c r="L182" s="31"/>
      <c r="M182" s="147"/>
      <c r="T182" s="55"/>
      <c r="AT182" s="16" t="s">
        <v>172</v>
      </c>
      <c r="AU182" s="16" t="s">
        <v>182</v>
      </c>
    </row>
    <row r="183" spans="2:65" s="1" customFormat="1" ht="16.5" customHeight="1">
      <c r="B183" s="31"/>
      <c r="C183" s="131" t="s">
        <v>313</v>
      </c>
      <c r="D183" s="131" t="s">
        <v>165</v>
      </c>
      <c r="E183" s="132" t="s">
        <v>4046</v>
      </c>
      <c r="F183" s="133" t="s">
        <v>4047</v>
      </c>
      <c r="G183" s="134" t="s">
        <v>268</v>
      </c>
      <c r="H183" s="135">
        <v>1</v>
      </c>
      <c r="I183" s="136"/>
      <c r="J183" s="137">
        <f>ROUND(I183*H183,2)</f>
        <v>0</v>
      </c>
      <c r="K183" s="133" t="s">
        <v>1</v>
      </c>
      <c r="L183" s="31"/>
      <c r="M183" s="138" t="s">
        <v>1</v>
      </c>
      <c r="N183" s="139" t="s">
        <v>43</v>
      </c>
      <c r="P183" s="140">
        <f>O183*H183</f>
        <v>0</v>
      </c>
      <c r="Q183" s="140">
        <v>0</v>
      </c>
      <c r="R183" s="140">
        <f>Q183*H183</f>
        <v>0</v>
      </c>
      <c r="S183" s="140">
        <v>0</v>
      </c>
      <c r="T183" s="141">
        <f>S183*H183</f>
        <v>0</v>
      </c>
      <c r="AR183" s="142" t="s">
        <v>245</v>
      </c>
      <c r="AT183" s="142" t="s">
        <v>165</v>
      </c>
      <c r="AU183" s="142" t="s">
        <v>182</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245</v>
      </c>
      <c r="BM183" s="142" t="s">
        <v>1051</v>
      </c>
    </row>
    <row r="184" spans="2:65" s="1" customFormat="1" ht="58.5">
      <c r="B184" s="31"/>
      <c r="D184" s="144" t="s">
        <v>172</v>
      </c>
      <c r="F184" s="145" t="s">
        <v>4043</v>
      </c>
      <c r="I184" s="146"/>
      <c r="L184" s="31"/>
      <c r="M184" s="147"/>
      <c r="T184" s="55"/>
      <c r="AT184" s="16" t="s">
        <v>172</v>
      </c>
      <c r="AU184" s="16" t="s">
        <v>182</v>
      </c>
    </row>
    <row r="185" spans="2:65" s="1" customFormat="1" ht="16.5" customHeight="1">
      <c r="B185" s="31"/>
      <c r="C185" s="131" t="s">
        <v>318</v>
      </c>
      <c r="D185" s="131" t="s">
        <v>165</v>
      </c>
      <c r="E185" s="132" t="s">
        <v>163</v>
      </c>
      <c r="F185" s="133" t="s">
        <v>164</v>
      </c>
      <c r="G185" s="134" t="s">
        <v>1</v>
      </c>
      <c r="H185" s="135">
        <v>1</v>
      </c>
      <c r="I185" s="136"/>
      <c r="J185" s="137">
        <f>ROUND(I185*H185,2)</f>
        <v>0</v>
      </c>
      <c r="K185" s="133" t="s">
        <v>1</v>
      </c>
      <c r="L185" s="31"/>
      <c r="M185" s="138" t="s">
        <v>1</v>
      </c>
      <c r="N185" s="139" t="s">
        <v>43</v>
      </c>
      <c r="P185" s="140">
        <f>O185*H185</f>
        <v>0</v>
      </c>
      <c r="Q185" s="140">
        <v>0</v>
      </c>
      <c r="R185" s="140">
        <f>Q185*H185</f>
        <v>0</v>
      </c>
      <c r="S185" s="140">
        <v>0</v>
      </c>
      <c r="T185" s="141">
        <f>S185*H185</f>
        <v>0</v>
      </c>
      <c r="AR185" s="142" t="s">
        <v>245</v>
      </c>
      <c r="AT185" s="142" t="s">
        <v>165</v>
      </c>
      <c r="AU185" s="142" t="s">
        <v>182</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245</v>
      </c>
      <c r="BM185" s="142" t="s">
        <v>1061</v>
      </c>
    </row>
    <row r="186" spans="2:65" s="1" customFormat="1" ht="19.5">
      <c r="B186" s="31"/>
      <c r="D186" s="144" t="s">
        <v>172</v>
      </c>
      <c r="F186" s="145" t="s">
        <v>3884</v>
      </c>
      <c r="I186" s="146"/>
      <c r="L186" s="31"/>
      <c r="M186" s="147"/>
      <c r="T186" s="55"/>
      <c r="AT186" s="16" t="s">
        <v>172</v>
      </c>
      <c r="AU186" s="16" t="s">
        <v>182</v>
      </c>
    </row>
    <row r="187" spans="2:65" s="1" customFormat="1" ht="24.2" customHeight="1">
      <c r="B187" s="31"/>
      <c r="C187" s="131" t="s">
        <v>324</v>
      </c>
      <c r="D187" s="131" t="s">
        <v>165</v>
      </c>
      <c r="E187" s="132" t="s">
        <v>4048</v>
      </c>
      <c r="F187" s="133" t="s">
        <v>4049</v>
      </c>
      <c r="G187" s="134" t="s">
        <v>208</v>
      </c>
      <c r="H187" s="135">
        <v>0.2</v>
      </c>
      <c r="I187" s="136"/>
      <c r="J187" s="137">
        <f>ROUND(I187*H187,2)</f>
        <v>0</v>
      </c>
      <c r="K187" s="133" t="s">
        <v>1</v>
      </c>
      <c r="L187" s="31"/>
      <c r="M187" s="138" t="s">
        <v>1</v>
      </c>
      <c r="N187" s="139" t="s">
        <v>43</v>
      </c>
      <c r="P187" s="140">
        <f>O187*H187</f>
        <v>0</v>
      </c>
      <c r="Q187" s="140">
        <v>0</v>
      </c>
      <c r="R187" s="140">
        <f>Q187*H187</f>
        <v>0</v>
      </c>
      <c r="S187" s="140">
        <v>0</v>
      </c>
      <c r="T187" s="141">
        <f>S187*H187</f>
        <v>0</v>
      </c>
      <c r="AR187" s="142" t="s">
        <v>245</v>
      </c>
      <c r="AT187" s="142" t="s">
        <v>165</v>
      </c>
      <c r="AU187" s="142" t="s">
        <v>182</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245</v>
      </c>
      <c r="BM187" s="142" t="s">
        <v>1073</v>
      </c>
    </row>
    <row r="188" spans="2:65" s="1" customFormat="1" ht="19.5">
      <c r="B188" s="31"/>
      <c r="D188" s="144" t="s">
        <v>172</v>
      </c>
      <c r="F188" s="145" t="s">
        <v>3846</v>
      </c>
      <c r="I188" s="146"/>
      <c r="L188" s="31"/>
      <c r="M188" s="147"/>
      <c r="T188" s="55"/>
      <c r="AT188" s="16" t="s">
        <v>172</v>
      </c>
      <c r="AU188" s="16" t="s">
        <v>182</v>
      </c>
    </row>
    <row r="189" spans="2:65" s="1" customFormat="1" ht="16.5" customHeight="1">
      <c r="B189" s="31"/>
      <c r="C189" s="131" t="s">
        <v>330</v>
      </c>
      <c r="D189" s="131" t="s">
        <v>165</v>
      </c>
      <c r="E189" s="132" t="s">
        <v>1336</v>
      </c>
      <c r="F189" s="133" t="s">
        <v>1337</v>
      </c>
      <c r="G189" s="134" t="s">
        <v>1</v>
      </c>
      <c r="H189" s="135">
        <v>1</v>
      </c>
      <c r="I189" s="136"/>
      <c r="J189" s="137">
        <f>ROUND(I189*H189,2)</f>
        <v>0</v>
      </c>
      <c r="K189" s="133" t="s">
        <v>1</v>
      </c>
      <c r="L189" s="31"/>
      <c r="M189" s="138" t="s">
        <v>1</v>
      </c>
      <c r="N189" s="139" t="s">
        <v>43</v>
      </c>
      <c r="P189" s="140">
        <f>O189*H189</f>
        <v>0</v>
      </c>
      <c r="Q189" s="140">
        <v>0</v>
      </c>
      <c r="R189" s="140">
        <f>Q189*H189</f>
        <v>0</v>
      </c>
      <c r="S189" s="140">
        <v>0</v>
      </c>
      <c r="T189" s="141">
        <f>S189*H189</f>
        <v>0</v>
      </c>
      <c r="AR189" s="142" t="s">
        <v>245</v>
      </c>
      <c r="AT189" s="142" t="s">
        <v>165</v>
      </c>
      <c r="AU189" s="142" t="s">
        <v>182</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245</v>
      </c>
      <c r="BM189" s="142" t="s">
        <v>1085</v>
      </c>
    </row>
    <row r="190" spans="2:65" s="1" customFormat="1" ht="19.5">
      <c r="B190" s="31"/>
      <c r="D190" s="144" t="s">
        <v>172</v>
      </c>
      <c r="F190" s="145" t="s">
        <v>3884</v>
      </c>
      <c r="I190" s="146"/>
      <c r="L190" s="31"/>
      <c r="M190" s="147"/>
      <c r="T190" s="55"/>
      <c r="AT190" s="16" t="s">
        <v>172</v>
      </c>
      <c r="AU190" s="16" t="s">
        <v>182</v>
      </c>
    </row>
    <row r="191" spans="2:65" s="1" customFormat="1" ht="24.2" customHeight="1">
      <c r="B191" s="31"/>
      <c r="C191" s="131" t="s">
        <v>338</v>
      </c>
      <c r="D191" s="131" t="s">
        <v>165</v>
      </c>
      <c r="E191" s="132" t="s">
        <v>3917</v>
      </c>
      <c r="F191" s="133" t="s">
        <v>3918</v>
      </c>
      <c r="G191" s="134" t="s">
        <v>353</v>
      </c>
      <c r="H191" s="135">
        <v>24.911000000000001</v>
      </c>
      <c r="I191" s="136"/>
      <c r="J191" s="137">
        <f>ROUND(I191*H191,2)</f>
        <v>0</v>
      </c>
      <c r="K191" s="133" t="s">
        <v>1</v>
      </c>
      <c r="L191" s="31"/>
      <c r="M191" s="138" t="s">
        <v>1</v>
      </c>
      <c r="N191" s="139" t="s">
        <v>43</v>
      </c>
      <c r="P191" s="140">
        <f>O191*H191</f>
        <v>0</v>
      </c>
      <c r="Q191" s="140">
        <v>0</v>
      </c>
      <c r="R191" s="140">
        <f>Q191*H191</f>
        <v>0</v>
      </c>
      <c r="S191" s="140">
        <v>0</v>
      </c>
      <c r="T191" s="141">
        <f>S191*H191</f>
        <v>0</v>
      </c>
      <c r="AR191" s="142" t="s">
        <v>245</v>
      </c>
      <c r="AT191" s="142" t="s">
        <v>165</v>
      </c>
      <c r="AU191" s="142" t="s">
        <v>182</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245</v>
      </c>
      <c r="BM191" s="142" t="s">
        <v>1098</v>
      </c>
    </row>
    <row r="192" spans="2:65" s="1" customFormat="1" ht="19.5">
      <c r="B192" s="31"/>
      <c r="D192" s="144" t="s">
        <v>172</v>
      </c>
      <c r="F192" s="145" t="s">
        <v>3846</v>
      </c>
      <c r="I192" s="146"/>
      <c r="L192" s="31"/>
      <c r="M192" s="188"/>
      <c r="N192" s="170"/>
      <c r="O192" s="170"/>
      <c r="P192" s="170"/>
      <c r="Q192" s="170"/>
      <c r="R192" s="170"/>
      <c r="S192" s="170"/>
      <c r="T192" s="189"/>
      <c r="AT192" s="16" t="s">
        <v>172</v>
      </c>
      <c r="AU192" s="16" t="s">
        <v>182</v>
      </c>
    </row>
    <row r="193" spans="2:12" s="1" customFormat="1" ht="6.95" customHeight="1">
      <c r="B193" s="43"/>
      <c r="C193" s="44"/>
      <c r="D193" s="44"/>
      <c r="E193" s="44"/>
      <c r="F193" s="44"/>
      <c r="G193" s="44"/>
      <c r="H193" s="44"/>
      <c r="I193" s="44"/>
      <c r="J193" s="44"/>
      <c r="K193" s="44"/>
      <c r="L193" s="31"/>
    </row>
  </sheetData>
  <sheetProtection algorithmName="SHA-512" hashValue="UjNiJpUqE+8Ww+e9E8qitYOhGCBYSdx6a51/lsy28D5CV471oUelg85t1+//iuamGAr2RX+PxVDaB9Ib9G26DA==" saltValue="YrrpuG4YDaNFHD9HtAqGj6PSj7OySNrdQgFHzyxdw4ty3E4QUvtWOWh9S2yPa9cP88429j+QnVeOf/CmnbvF4g==" spinCount="100000" sheet="1" objects="1" scenarios="1" formatColumns="0" formatRows="0" autoFilter="0"/>
  <autoFilter ref="C118:K192" xr:uid="{00000000-0009-0000-0000-00000C000000}"/>
  <mergeCells count="9">
    <mergeCell ref="E87:H87"/>
    <mergeCell ref="E109:H109"/>
    <mergeCell ref="E111:H111"/>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21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4087</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ROUND(J131,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ROUND((SUM(BE131:BE218)),  2)</f>
        <v>0</v>
      </c>
      <c r="I33" s="91">
        <v>0.21</v>
      </c>
      <c r="J33" s="90">
        <f>ROUND(((SUM(BE131:BE218))*I33),  2)</f>
        <v>0</v>
      </c>
      <c r="L33" s="31"/>
    </row>
    <row r="34" spans="2:12" s="1" customFormat="1" ht="14.45" customHeight="1">
      <c r="B34" s="31"/>
      <c r="E34" s="26" t="s">
        <v>44</v>
      </c>
      <c r="F34" s="90">
        <f>ROUND((SUM(BF131:BF218)),  2)</f>
        <v>0</v>
      </c>
      <c r="I34" s="91">
        <v>0.15</v>
      </c>
      <c r="J34" s="90">
        <f>ROUND(((SUM(BF131:BF218))*I34),  2)</f>
        <v>0</v>
      </c>
      <c r="L34" s="31"/>
    </row>
    <row r="35" spans="2:12" s="1" customFormat="1" ht="14.45" hidden="1" customHeight="1">
      <c r="B35" s="31"/>
      <c r="E35" s="26" t="s">
        <v>45</v>
      </c>
      <c r="F35" s="90">
        <f>ROUND((SUM(BG131:BG218)),  2)</f>
        <v>0</v>
      </c>
      <c r="I35" s="91">
        <v>0.21</v>
      </c>
      <c r="J35" s="90">
        <f>0</f>
        <v>0</v>
      </c>
      <c r="L35" s="31"/>
    </row>
    <row r="36" spans="2:12" s="1" customFormat="1" ht="14.45" hidden="1" customHeight="1">
      <c r="B36" s="31"/>
      <c r="E36" s="26" t="s">
        <v>46</v>
      </c>
      <c r="F36" s="90">
        <f>ROUND((SUM(BH131:BH218)),  2)</f>
        <v>0</v>
      </c>
      <c r="I36" s="91">
        <v>0.15</v>
      </c>
      <c r="J36" s="90">
        <f>0</f>
        <v>0</v>
      </c>
      <c r="L36" s="31"/>
    </row>
    <row r="37" spans="2:12" s="1" customFormat="1" ht="14.45" hidden="1" customHeight="1">
      <c r="B37" s="31"/>
      <c r="E37" s="26" t="s">
        <v>47</v>
      </c>
      <c r="F37" s="90">
        <f>ROUND((SUM(BI131:BI218)),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08 - 13 - ČOV</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J131</f>
        <v>0</v>
      </c>
      <c r="L96" s="31"/>
      <c r="AU96" s="16" t="s">
        <v>135</v>
      </c>
    </row>
    <row r="97" spans="2:12" s="8" customFormat="1" ht="24.95" hidden="1" customHeight="1">
      <c r="B97" s="103"/>
      <c r="D97" s="104" t="s">
        <v>4062</v>
      </c>
      <c r="E97" s="105"/>
      <c r="F97" s="105"/>
      <c r="G97" s="105"/>
      <c r="H97" s="105"/>
      <c r="I97" s="105"/>
      <c r="J97" s="106">
        <f>J132</f>
        <v>0</v>
      </c>
      <c r="L97" s="103"/>
    </row>
    <row r="98" spans="2:12" s="8" customFormat="1" ht="24.95" hidden="1" customHeight="1">
      <c r="B98" s="103"/>
      <c r="D98" s="104" t="s">
        <v>4062</v>
      </c>
      <c r="E98" s="105"/>
      <c r="F98" s="105"/>
      <c r="G98" s="105"/>
      <c r="H98" s="105"/>
      <c r="I98" s="105"/>
      <c r="J98" s="106">
        <f>J133</f>
        <v>0</v>
      </c>
      <c r="L98" s="103"/>
    </row>
    <row r="99" spans="2:12" s="9" customFormat="1" ht="19.899999999999999" hidden="1" customHeight="1">
      <c r="B99" s="107"/>
      <c r="D99" s="108" t="s">
        <v>4063</v>
      </c>
      <c r="E99" s="109"/>
      <c r="F99" s="109"/>
      <c r="G99" s="109"/>
      <c r="H99" s="109"/>
      <c r="I99" s="109"/>
      <c r="J99" s="110">
        <f>J134</f>
        <v>0</v>
      </c>
      <c r="L99" s="107"/>
    </row>
    <row r="100" spans="2:12" s="9" customFormat="1" ht="14.85" hidden="1" customHeight="1">
      <c r="B100" s="107"/>
      <c r="D100" s="108" t="s">
        <v>4064</v>
      </c>
      <c r="E100" s="109"/>
      <c r="F100" s="109"/>
      <c r="G100" s="109"/>
      <c r="H100" s="109"/>
      <c r="I100" s="109"/>
      <c r="J100" s="110">
        <f>J135</f>
        <v>0</v>
      </c>
      <c r="L100" s="107"/>
    </row>
    <row r="101" spans="2:12" s="9" customFormat="1" ht="14.85" hidden="1" customHeight="1">
      <c r="B101" s="107"/>
      <c r="D101" s="108" t="s">
        <v>4088</v>
      </c>
      <c r="E101" s="109"/>
      <c r="F101" s="109"/>
      <c r="G101" s="109"/>
      <c r="H101" s="109"/>
      <c r="I101" s="109"/>
      <c r="J101" s="110">
        <f>J168</f>
        <v>0</v>
      </c>
      <c r="L101" s="107"/>
    </row>
    <row r="102" spans="2:12" s="9" customFormat="1" ht="14.85" hidden="1" customHeight="1">
      <c r="B102" s="107"/>
      <c r="D102" s="108" t="s">
        <v>4089</v>
      </c>
      <c r="E102" s="109"/>
      <c r="F102" s="109"/>
      <c r="G102" s="109"/>
      <c r="H102" s="109"/>
      <c r="I102" s="109"/>
      <c r="J102" s="110">
        <f>J171</f>
        <v>0</v>
      </c>
      <c r="L102" s="107"/>
    </row>
    <row r="103" spans="2:12" s="9" customFormat="1" ht="14.85" hidden="1" customHeight="1">
      <c r="B103" s="107"/>
      <c r="D103" s="108" t="s">
        <v>4090</v>
      </c>
      <c r="E103" s="109"/>
      <c r="F103" s="109"/>
      <c r="G103" s="109"/>
      <c r="H103" s="109"/>
      <c r="I103" s="109"/>
      <c r="J103" s="110">
        <f>J176</f>
        <v>0</v>
      </c>
      <c r="L103" s="107"/>
    </row>
    <row r="104" spans="2:12" s="9" customFormat="1" ht="14.85" hidden="1" customHeight="1">
      <c r="B104" s="107"/>
      <c r="D104" s="108" t="s">
        <v>4091</v>
      </c>
      <c r="E104" s="109"/>
      <c r="F104" s="109"/>
      <c r="G104" s="109"/>
      <c r="H104" s="109"/>
      <c r="I104" s="109"/>
      <c r="J104" s="110">
        <f>J181</f>
        <v>0</v>
      </c>
      <c r="L104" s="107"/>
    </row>
    <row r="105" spans="2:12" s="9" customFormat="1" ht="14.85" hidden="1" customHeight="1">
      <c r="B105" s="107"/>
      <c r="D105" s="108" t="s">
        <v>4092</v>
      </c>
      <c r="E105" s="109"/>
      <c r="F105" s="109"/>
      <c r="G105" s="109"/>
      <c r="H105" s="109"/>
      <c r="I105" s="109"/>
      <c r="J105" s="110">
        <f>J186</f>
        <v>0</v>
      </c>
      <c r="L105" s="107"/>
    </row>
    <row r="106" spans="2:12" s="9" customFormat="1" ht="14.85" hidden="1" customHeight="1">
      <c r="B106" s="107"/>
      <c r="D106" s="108" t="s">
        <v>4093</v>
      </c>
      <c r="E106" s="109"/>
      <c r="F106" s="109"/>
      <c r="G106" s="109"/>
      <c r="H106" s="109"/>
      <c r="I106" s="109"/>
      <c r="J106" s="110">
        <f>J189</f>
        <v>0</v>
      </c>
      <c r="L106" s="107"/>
    </row>
    <row r="107" spans="2:12" s="9" customFormat="1" ht="14.85" hidden="1" customHeight="1">
      <c r="B107" s="107"/>
      <c r="D107" s="108" t="s">
        <v>4094</v>
      </c>
      <c r="E107" s="109"/>
      <c r="F107" s="109"/>
      <c r="G107" s="109"/>
      <c r="H107" s="109"/>
      <c r="I107" s="109"/>
      <c r="J107" s="110">
        <f>J206</f>
        <v>0</v>
      </c>
      <c r="L107" s="107"/>
    </row>
    <row r="108" spans="2:12" s="9" customFormat="1" ht="14.85" hidden="1" customHeight="1">
      <c r="B108" s="107"/>
      <c r="D108" s="108" t="s">
        <v>4095</v>
      </c>
      <c r="E108" s="109"/>
      <c r="F108" s="109"/>
      <c r="G108" s="109"/>
      <c r="H108" s="109"/>
      <c r="I108" s="109"/>
      <c r="J108" s="110">
        <f>J209</f>
        <v>0</v>
      </c>
      <c r="L108" s="107"/>
    </row>
    <row r="109" spans="2:12" s="9" customFormat="1" ht="19.899999999999999" hidden="1" customHeight="1">
      <c r="B109" s="107"/>
      <c r="D109" s="108" t="s">
        <v>4096</v>
      </c>
      <c r="E109" s="109"/>
      <c r="F109" s="109"/>
      <c r="G109" s="109"/>
      <c r="H109" s="109"/>
      <c r="I109" s="109"/>
      <c r="J109" s="110">
        <f>J212</f>
        <v>0</v>
      </c>
      <c r="L109" s="107"/>
    </row>
    <row r="110" spans="2:12" s="9" customFormat="1" ht="14.85" hidden="1" customHeight="1">
      <c r="B110" s="107"/>
      <c r="D110" s="108" t="s">
        <v>4097</v>
      </c>
      <c r="E110" s="109"/>
      <c r="F110" s="109"/>
      <c r="G110" s="109"/>
      <c r="H110" s="109"/>
      <c r="I110" s="109"/>
      <c r="J110" s="110">
        <f>J213</f>
        <v>0</v>
      </c>
      <c r="L110" s="107"/>
    </row>
    <row r="111" spans="2:12" s="9" customFormat="1" ht="14.85" hidden="1" customHeight="1">
      <c r="B111" s="107"/>
      <c r="D111" s="108" t="s">
        <v>4098</v>
      </c>
      <c r="E111" s="109"/>
      <c r="F111" s="109"/>
      <c r="G111" s="109"/>
      <c r="H111" s="109"/>
      <c r="I111" s="109"/>
      <c r="J111" s="110">
        <f>J216</f>
        <v>0</v>
      </c>
      <c r="L111" s="107"/>
    </row>
    <row r="112" spans="2:12" s="1" customFormat="1" ht="21.75" hidden="1" customHeight="1">
      <c r="B112" s="31"/>
      <c r="L112" s="31"/>
    </row>
    <row r="113" spans="2:12" s="1" customFormat="1" ht="6.95" hidden="1" customHeight="1">
      <c r="B113" s="43"/>
      <c r="C113" s="44"/>
      <c r="D113" s="44"/>
      <c r="E113" s="44"/>
      <c r="F113" s="44"/>
      <c r="G113" s="44"/>
      <c r="H113" s="44"/>
      <c r="I113" s="44"/>
      <c r="J113" s="44"/>
      <c r="K113" s="44"/>
      <c r="L113" s="31"/>
    </row>
    <row r="114" spans="2:12" ht="11.25" hidden="1"/>
    <row r="115" spans="2:12" ht="11.25" hidden="1"/>
    <row r="116" spans="2:12" ht="11.25" hidden="1"/>
    <row r="117" spans="2:12" s="1" customFormat="1" ht="6.95" customHeight="1">
      <c r="B117" s="45"/>
      <c r="C117" s="46"/>
      <c r="D117" s="46"/>
      <c r="E117" s="46"/>
      <c r="F117" s="46"/>
      <c r="G117" s="46"/>
      <c r="H117" s="46"/>
      <c r="I117" s="46"/>
      <c r="J117" s="46"/>
      <c r="K117" s="46"/>
      <c r="L117" s="31"/>
    </row>
    <row r="118" spans="2:12" s="1" customFormat="1" ht="24.95" customHeight="1">
      <c r="B118" s="31"/>
      <c r="C118" s="20" t="s">
        <v>147</v>
      </c>
      <c r="L118" s="31"/>
    </row>
    <row r="119" spans="2:12" s="1" customFormat="1" ht="6.95" customHeight="1">
      <c r="B119" s="31"/>
      <c r="L119" s="31"/>
    </row>
    <row r="120" spans="2:12" s="1" customFormat="1" ht="12" customHeight="1">
      <c r="B120" s="31"/>
      <c r="C120" s="26" t="s">
        <v>16</v>
      </c>
      <c r="L120" s="31"/>
    </row>
    <row r="121" spans="2:12" s="1" customFormat="1" ht="26.25" customHeight="1">
      <c r="B121" s="31"/>
      <c r="E121" s="228" t="str">
        <f>E7</f>
        <v>STAVEBNÍ ÚPRAVY HASIČSKÉ ZBROJNICE HEŘMANICE - SLEZSKÁ OSTRAVA</v>
      </c>
      <c r="F121" s="229"/>
      <c r="G121" s="229"/>
      <c r="H121" s="229"/>
      <c r="L121" s="31"/>
    </row>
    <row r="122" spans="2:12" s="1" customFormat="1" ht="12" customHeight="1">
      <c r="B122" s="31"/>
      <c r="C122" s="26" t="s">
        <v>129</v>
      </c>
      <c r="L122" s="31"/>
    </row>
    <row r="123" spans="2:12" s="1" customFormat="1" ht="16.5" customHeight="1">
      <c r="B123" s="31"/>
      <c r="E123" s="194" t="str">
        <f>E9</f>
        <v>SO 08 - 13 - ČOV</v>
      </c>
      <c r="F123" s="230"/>
      <c r="G123" s="230"/>
      <c r="H123" s="230"/>
      <c r="L123" s="31"/>
    </row>
    <row r="124" spans="2:12" s="1" customFormat="1" ht="6.95" customHeight="1">
      <c r="B124" s="31"/>
      <c r="L124" s="31"/>
    </row>
    <row r="125" spans="2:12" s="1" customFormat="1" ht="12" customHeight="1">
      <c r="B125" s="31"/>
      <c r="C125" s="26" t="s">
        <v>20</v>
      </c>
      <c r="F125" s="24" t="str">
        <f>F12</f>
        <v>SLEZSKÁ OSTRAVA</v>
      </c>
      <c r="I125" s="26" t="s">
        <v>22</v>
      </c>
      <c r="J125" s="51" t="str">
        <f>IF(J12="","",J12)</f>
        <v>10. 8. 2023</v>
      </c>
      <c r="L125" s="31"/>
    </row>
    <row r="126" spans="2:12" s="1" customFormat="1" ht="6.95" customHeight="1">
      <c r="B126" s="31"/>
      <c r="L126" s="31"/>
    </row>
    <row r="127" spans="2:12" s="1" customFormat="1" ht="15.2" customHeight="1">
      <c r="B127" s="31"/>
      <c r="C127" s="26" t="s">
        <v>24</v>
      </c>
      <c r="F127" s="24" t="str">
        <f>E15</f>
        <v>SMO - SLEZSKÁ OSTRAVA</v>
      </c>
      <c r="I127" s="26" t="s">
        <v>30</v>
      </c>
      <c r="J127" s="29" t="str">
        <f>E21</f>
        <v>SPAN s.r.o.</v>
      </c>
      <c r="L127" s="31"/>
    </row>
    <row r="128" spans="2:12" s="1" customFormat="1" ht="15.2" customHeight="1">
      <c r="B128" s="31"/>
      <c r="C128" s="26" t="s">
        <v>28</v>
      </c>
      <c r="F128" s="24" t="str">
        <f>IF(E18="","",E18)</f>
        <v>Vyplň údaj</v>
      </c>
      <c r="I128" s="26" t="s">
        <v>35</v>
      </c>
      <c r="J128" s="29" t="str">
        <f>E24</f>
        <v>SPAN S.R.O.</v>
      </c>
      <c r="L128" s="31"/>
    </row>
    <row r="129" spans="2:65" s="1" customFormat="1" ht="10.35" customHeight="1">
      <c r="B129" s="31"/>
      <c r="L129" s="31"/>
    </row>
    <row r="130" spans="2:65" s="10" customFormat="1" ht="29.25" customHeight="1">
      <c r="B130" s="111"/>
      <c r="C130" s="112" t="s">
        <v>148</v>
      </c>
      <c r="D130" s="113" t="s">
        <v>63</v>
      </c>
      <c r="E130" s="113" t="s">
        <v>59</v>
      </c>
      <c r="F130" s="113" t="s">
        <v>60</v>
      </c>
      <c r="G130" s="113" t="s">
        <v>149</v>
      </c>
      <c r="H130" s="113" t="s">
        <v>150</v>
      </c>
      <c r="I130" s="113" t="s">
        <v>151</v>
      </c>
      <c r="J130" s="113" t="s">
        <v>133</v>
      </c>
      <c r="K130" s="114" t="s">
        <v>152</v>
      </c>
      <c r="L130" s="111"/>
      <c r="M130" s="58" t="s">
        <v>1</v>
      </c>
      <c r="N130" s="59" t="s">
        <v>42</v>
      </c>
      <c r="O130" s="59" t="s">
        <v>153</v>
      </c>
      <c r="P130" s="59" t="s">
        <v>154</v>
      </c>
      <c r="Q130" s="59" t="s">
        <v>155</v>
      </c>
      <c r="R130" s="59" t="s">
        <v>156</v>
      </c>
      <c r="S130" s="59" t="s">
        <v>157</v>
      </c>
      <c r="T130" s="60" t="s">
        <v>158</v>
      </c>
    </row>
    <row r="131" spans="2:65" s="1" customFormat="1" ht="22.9" customHeight="1">
      <c r="B131" s="31"/>
      <c r="C131" s="63" t="s">
        <v>159</v>
      </c>
      <c r="J131" s="115">
        <f>BK131</f>
        <v>0</v>
      </c>
      <c r="L131" s="31"/>
      <c r="M131" s="61"/>
      <c r="N131" s="52"/>
      <c r="O131" s="52"/>
      <c r="P131" s="116">
        <f>P132+P133</f>
        <v>0</v>
      </c>
      <c r="Q131" s="52"/>
      <c r="R131" s="116">
        <f>R132+R133</f>
        <v>0</v>
      </c>
      <c r="S131" s="52"/>
      <c r="T131" s="117">
        <f>T132+T133</f>
        <v>0</v>
      </c>
      <c r="AT131" s="16" t="s">
        <v>77</v>
      </c>
      <c r="AU131" s="16" t="s">
        <v>135</v>
      </c>
      <c r="BK131" s="118">
        <f>BK132+BK133</f>
        <v>0</v>
      </c>
    </row>
    <row r="132" spans="2:65" s="11" customFormat="1" ht="25.9" customHeight="1">
      <c r="B132" s="119"/>
      <c r="D132" s="120" t="s">
        <v>77</v>
      </c>
      <c r="E132" s="121" t="s">
        <v>2032</v>
      </c>
      <c r="F132" s="121" t="s">
        <v>1</v>
      </c>
      <c r="I132" s="122"/>
      <c r="J132" s="123">
        <f>BK132</f>
        <v>0</v>
      </c>
      <c r="L132" s="119"/>
      <c r="M132" s="124"/>
      <c r="P132" s="125">
        <v>0</v>
      </c>
      <c r="R132" s="125">
        <v>0</v>
      </c>
      <c r="T132" s="126">
        <v>0</v>
      </c>
      <c r="AR132" s="120" t="s">
        <v>86</v>
      </c>
      <c r="AT132" s="127" t="s">
        <v>77</v>
      </c>
      <c r="AU132" s="127" t="s">
        <v>78</v>
      </c>
      <c r="AY132" s="120" t="s">
        <v>162</v>
      </c>
      <c r="BK132" s="128">
        <v>0</v>
      </c>
    </row>
    <row r="133" spans="2:65" s="11" customFormat="1" ht="25.9" customHeight="1">
      <c r="B133" s="119"/>
      <c r="D133" s="120" t="s">
        <v>77</v>
      </c>
      <c r="E133" s="121" t="s">
        <v>2032</v>
      </c>
      <c r="F133" s="121" t="s">
        <v>1</v>
      </c>
      <c r="I133" s="122"/>
      <c r="J133" s="123">
        <f>BK133</f>
        <v>0</v>
      </c>
      <c r="L133" s="119"/>
      <c r="M133" s="124"/>
      <c r="P133" s="125">
        <f>P134+P212</f>
        <v>0</v>
      </c>
      <c r="R133" s="125">
        <f>R134+R212</f>
        <v>0</v>
      </c>
      <c r="T133" s="126">
        <f>T134+T212</f>
        <v>0</v>
      </c>
      <c r="AR133" s="120" t="s">
        <v>86</v>
      </c>
      <c r="AT133" s="127" t="s">
        <v>77</v>
      </c>
      <c r="AU133" s="127" t="s">
        <v>78</v>
      </c>
      <c r="AY133" s="120" t="s">
        <v>162</v>
      </c>
      <c r="BK133" s="128">
        <f>BK134+BK212</f>
        <v>0</v>
      </c>
    </row>
    <row r="134" spans="2:65" s="11" customFormat="1" ht="22.9" customHeight="1">
      <c r="B134" s="119"/>
      <c r="D134" s="120" t="s">
        <v>77</v>
      </c>
      <c r="E134" s="129" t="s">
        <v>160</v>
      </c>
      <c r="F134" s="129" t="s">
        <v>161</v>
      </c>
      <c r="I134" s="122"/>
      <c r="J134" s="130">
        <f>BK134</f>
        <v>0</v>
      </c>
      <c r="L134" s="119"/>
      <c r="M134" s="124"/>
      <c r="P134" s="125">
        <f>P135+P168+P171+P176+P181+P186+P189+P206+P209</f>
        <v>0</v>
      </c>
      <c r="R134" s="125">
        <f>R135+R168+R171+R176+R181+R186+R189+R206+R209</f>
        <v>0</v>
      </c>
      <c r="T134" s="126">
        <f>T135+T168+T171+T176+T181+T186+T189+T206+T209</f>
        <v>0</v>
      </c>
      <c r="AR134" s="120" t="s">
        <v>86</v>
      </c>
      <c r="AT134" s="127" t="s">
        <v>77</v>
      </c>
      <c r="AU134" s="127" t="s">
        <v>86</v>
      </c>
      <c r="AY134" s="120" t="s">
        <v>162</v>
      </c>
      <c r="BK134" s="128">
        <f>BK135+BK168+BK171+BK176+BK181+BK186+BK189+BK206+BK209</f>
        <v>0</v>
      </c>
    </row>
    <row r="135" spans="2:65" s="11" customFormat="1" ht="20.85" customHeight="1">
      <c r="B135" s="119"/>
      <c r="D135" s="120" t="s">
        <v>77</v>
      </c>
      <c r="E135" s="129" t="s">
        <v>86</v>
      </c>
      <c r="F135" s="129" t="s">
        <v>547</v>
      </c>
      <c r="I135" s="122"/>
      <c r="J135" s="130">
        <f>BK135</f>
        <v>0</v>
      </c>
      <c r="L135" s="119"/>
      <c r="M135" s="124"/>
      <c r="P135" s="125">
        <f>SUM(P136:P167)</f>
        <v>0</v>
      </c>
      <c r="R135" s="125">
        <f>SUM(R136:R167)</f>
        <v>0</v>
      </c>
      <c r="T135" s="126">
        <f>SUM(T136:T167)</f>
        <v>0</v>
      </c>
      <c r="AR135" s="120" t="s">
        <v>86</v>
      </c>
      <c r="AT135" s="127" t="s">
        <v>77</v>
      </c>
      <c r="AU135" s="127" t="s">
        <v>88</v>
      </c>
      <c r="AY135" s="120" t="s">
        <v>162</v>
      </c>
      <c r="BK135" s="128">
        <f>SUM(BK136:BK167)</f>
        <v>0</v>
      </c>
    </row>
    <row r="136" spans="2:65" s="1" customFormat="1" ht="66.75" customHeight="1">
      <c r="B136" s="31"/>
      <c r="C136" s="131" t="s">
        <v>86</v>
      </c>
      <c r="D136" s="131" t="s">
        <v>165</v>
      </c>
      <c r="E136" s="132" t="s">
        <v>3841</v>
      </c>
      <c r="F136" s="133" t="s">
        <v>4099</v>
      </c>
      <c r="G136" s="134" t="s">
        <v>561</v>
      </c>
      <c r="H136" s="135">
        <v>48</v>
      </c>
      <c r="I136" s="136"/>
      <c r="J136" s="137">
        <f>ROUND(I136*H136,2)</f>
        <v>0</v>
      </c>
      <c r="K136" s="133" t="s">
        <v>1</v>
      </c>
      <c r="L136" s="31"/>
      <c r="M136" s="138" t="s">
        <v>1</v>
      </c>
      <c r="N136" s="139" t="s">
        <v>43</v>
      </c>
      <c r="P136" s="140">
        <f>O136*H136</f>
        <v>0</v>
      </c>
      <c r="Q136" s="140">
        <v>0</v>
      </c>
      <c r="R136" s="140">
        <f>Q136*H136</f>
        <v>0</v>
      </c>
      <c r="S136" s="140">
        <v>0</v>
      </c>
      <c r="T136" s="141">
        <f>S136*H136</f>
        <v>0</v>
      </c>
      <c r="AR136" s="142" t="s">
        <v>170</v>
      </c>
      <c r="AT136" s="142" t="s">
        <v>165</v>
      </c>
      <c r="AU136" s="142" t="s">
        <v>182</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88</v>
      </c>
    </row>
    <row r="137" spans="2:65" s="1" customFormat="1" ht="29.25">
      <c r="B137" s="31"/>
      <c r="D137" s="144" t="s">
        <v>172</v>
      </c>
      <c r="F137" s="145" t="s">
        <v>3843</v>
      </c>
      <c r="I137" s="146"/>
      <c r="L137" s="31"/>
      <c r="M137" s="147"/>
      <c r="T137" s="55"/>
      <c r="AT137" s="16" t="s">
        <v>172</v>
      </c>
      <c r="AU137" s="16" t="s">
        <v>182</v>
      </c>
    </row>
    <row r="138" spans="2:65" s="1" customFormat="1" ht="55.5" customHeight="1">
      <c r="B138" s="31"/>
      <c r="C138" s="131" t="s">
        <v>88</v>
      </c>
      <c r="D138" s="131" t="s">
        <v>165</v>
      </c>
      <c r="E138" s="132" t="s">
        <v>3976</v>
      </c>
      <c r="F138" s="133" t="s">
        <v>4100</v>
      </c>
      <c r="G138" s="134" t="s">
        <v>168</v>
      </c>
      <c r="H138" s="135">
        <v>29</v>
      </c>
      <c r="I138" s="136"/>
      <c r="J138" s="137">
        <f>ROUND(I138*H138,2)</f>
        <v>0</v>
      </c>
      <c r="K138" s="133" t="s">
        <v>1</v>
      </c>
      <c r="L138" s="31"/>
      <c r="M138" s="138" t="s">
        <v>1</v>
      </c>
      <c r="N138" s="139" t="s">
        <v>43</v>
      </c>
      <c r="P138" s="140">
        <f>O138*H138</f>
        <v>0</v>
      </c>
      <c r="Q138" s="140">
        <v>0</v>
      </c>
      <c r="R138" s="140">
        <f>Q138*H138</f>
        <v>0</v>
      </c>
      <c r="S138" s="140">
        <v>0</v>
      </c>
      <c r="T138" s="141">
        <f>S138*H138</f>
        <v>0</v>
      </c>
      <c r="AR138" s="142" t="s">
        <v>170</v>
      </c>
      <c r="AT138" s="142" t="s">
        <v>165</v>
      </c>
      <c r="AU138" s="142" t="s">
        <v>182</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205</v>
      </c>
    </row>
    <row r="139" spans="2:65" s="1" customFormat="1" ht="29.25">
      <c r="B139" s="31"/>
      <c r="D139" s="144" t="s">
        <v>172</v>
      </c>
      <c r="F139" s="145" t="s">
        <v>3978</v>
      </c>
      <c r="I139" s="146"/>
      <c r="L139" s="31"/>
      <c r="M139" s="147"/>
      <c r="T139" s="55"/>
      <c r="AT139" s="16" t="s">
        <v>172</v>
      </c>
      <c r="AU139" s="16" t="s">
        <v>182</v>
      </c>
    </row>
    <row r="140" spans="2:65" s="1" customFormat="1" ht="55.5" customHeight="1">
      <c r="B140" s="31"/>
      <c r="C140" s="131" t="s">
        <v>182</v>
      </c>
      <c r="D140" s="131" t="s">
        <v>165</v>
      </c>
      <c r="E140" s="132" t="s">
        <v>4066</v>
      </c>
      <c r="F140" s="133" t="s">
        <v>4101</v>
      </c>
      <c r="G140" s="134" t="s">
        <v>168</v>
      </c>
      <c r="H140" s="135">
        <v>22.8</v>
      </c>
      <c r="I140" s="136"/>
      <c r="J140" s="137">
        <f>ROUND(I140*H140,2)</f>
        <v>0</v>
      </c>
      <c r="K140" s="133" t="s">
        <v>1</v>
      </c>
      <c r="L140" s="31"/>
      <c r="M140" s="138" t="s">
        <v>1</v>
      </c>
      <c r="N140" s="139" t="s">
        <v>43</v>
      </c>
      <c r="P140" s="140">
        <f>O140*H140</f>
        <v>0</v>
      </c>
      <c r="Q140" s="140">
        <v>0</v>
      </c>
      <c r="R140" s="140">
        <f>Q140*H140</f>
        <v>0</v>
      </c>
      <c r="S140" s="140">
        <v>0</v>
      </c>
      <c r="T140" s="141">
        <f>S140*H140</f>
        <v>0</v>
      </c>
      <c r="AR140" s="142" t="s">
        <v>170</v>
      </c>
      <c r="AT140" s="142" t="s">
        <v>165</v>
      </c>
      <c r="AU140" s="142" t="s">
        <v>182</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235</v>
      </c>
    </row>
    <row r="141" spans="2:65" s="1" customFormat="1" ht="29.25">
      <c r="B141" s="31"/>
      <c r="D141" s="144" t="s">
        <v>172</v>
      </c>
      <c r="F141" s="145" t="s">
        <v>3978</v>
      </c>
      <c r="I141" s="146"/>
      <c r="L141" s="31"/>
      <c r="M141" s="147"/>
      <c r="T141" s="55"/>
      <c r="AT141" s="16" t="s">
        <v>172</v>
      </c>
      <c r="AU141" s="16" t="s">
        <v>182</v>
      </c>
    </row>
    <row r="142" spans="2:65" s="1" customFormat="1" ht="37.9" customHeight="1">
      <c r="B142" s="31"/>
      <c r="C142" s="131" t="s">
        <v>170</v>
      </c>
      <c r="D142" s="131" t="s">
        <v>165</v>
      </c>
      <c r="E142" s="132" t="s">
        <v>608</v>
      </c>
      <c r="F142" s="133" t="s">
        <v>4102</v>
      </c>
      <c r="G142" s="134" t="s">
        <v>176</v>
      </c>
      <c r="H142" s="135">
        <v>45.6</v>
      </c>
      <c r="I142" s="136"/>
      <c r="J142" s="137">
        <f>ROUND(I142*H142,2)</f>
        <v>0</v>
      </c>
      <c r="K142" s="133" t="s">
        <v>1</v>
      </c>
      <c r="L142" s="31"/>
      <c r="M142" s="138" t="s">
        <v>1</v>
      </c>
      <c r="N142" s="139" t="s">
        <v>43</v>
      </c>
      <c r="P142" s="140">
        <f>O142*H142</f>
        <v>0</v>
      </c>
      <c r="Q142" s="140">
        <v>0</v>
      </c>
      <c r="R142" s="140">
        <f>Q142*H142</f>
        <v>0</v>
      </c>
      <c r="S142" s="140">
        <v>0</v>
      </c>
      <c r="T142" s="141">
        <f>S142*H142</f>
        <v>0</v>
      </c>
      <c r="AR142" s="142" t="s">
        <v>170</v>
      </c>
      <c r="AT142" s="142" t="s">
        <v>165</v>
      </c>
      <c r="AU142" s="142" t="s">
        <v>182</v>
      </c>
      <c r="AY142" s="16" t="s">
        <v>162</v>
      </c>
      <c r="BE142" s="143">
        <f>IF(N142="základní",J142,0)</f>
        <v>0</v>
      </c>
      <c r="BF142" s="143">
        <f>IF(N142="snížená",J142,0)</f>
        <v>0</v>
      </c>
      <c r="BG142" s="143">
        <f>IF(N142="zákl. přenesená",J142,0)</f>
        <v>0</v>
      </c>
      <c r="BH142" s="143">
        <f>IF(N142="sníž. přenesená",J142,0)</f>
        <v>0</v>
      </c>
      <c r="BI142" s="143">
        <f>IF(N142="nulová",J142,0)</f>
        <v>0</v>
      </c>
      <c r="BJ142" s="16" t="s">
        <v>86</v>
      </c>
      <c r="BK142" s="143">
        <f>ROUND(I142*H142,2)</f>
        <v>0</v>
      </c>
      <c r="BL142" s="16" t="s">
        <v>170</v>
      </c>
      <c r="BM142" s="142" t="s">
        <v>265</v>
      </c>
    </row>
    <row r="143" spans="2:65" s="1" customFormat="1" ht="19.5">
      <c r="B143" s="31"/>
      <c r="D143" s="144" t="s">
        <v>172</v>
      </c>
      <c r="F143" s="145" t="s">
        <v>3846</v>
      </c>
      <c r="I143" s="146"/>
      <c r="L143" s="31"/>
      <c r="M143" s="147"/>
      <c r="T143" s="55"/>
      <c r="AT143" s="16" t="s">
        <v>172</v>
      </c>
      <c r="AU143" s="16" t="s">
        <v>182</v>
      </c>
    </row>
    <row r="144" spans="2:65" s="1" customFormat="1" ht="24.2" customHeight="1">
      <c r="B144" s="31"/>
      <c r="C144" s="131" t="s">
        <v>191</v>
      </c>
      <c r="D144" s="131" t="s">
        <v>165</v>
      </c>
      <c r="E144" s="132" t="s">
        <v>612</v>
      </c>
      <c r="F144" s="133" t="s">
        <v>613</v>
      </c>
      <c r="G144" s="134" t="s">
        <v>176</v>
      </c>
      <c r="H144" s="135">
        <v>45.6</v>
      </c>
      <c r="I144" s="136"/>
      <c r="J144" s="137">
        <f>ROUND(I144*H144,2)</f>
        <v>0</v>
      </c>
      <c r="K144" s="133" t="s">
        <v>1</v>
      </c>
      <c r="L144" s="31"/>
      <c r="M144" s="138" t="s">
        <v>1</v>
      </c>
      <c r="N144" s="139" t="s">
        <v>43</v>
      </c>
      <c r="P144" s="140">
        <f>O144*H144</f>
        <v>0</v>
      </c>
      <c r="Q144" s="140">
        <v>0</v>
      </c>
      <c r="R144" s="140">
        <f>Q144*H144</f>
        <v>0</v>
      </c>
      <c r="S144" s="140">
        <v>0</v>
      </c>
      <c r="T144" s="141">
        <f>S144*H144</f>
        <v>0</v>
      </c>
      <c r="AR144" s="142" t="s">
        <v>170</v>
      </c>
      <c r="AT144" s="142" t="s">
        <v>165</v>
      </c>
      <c r="AU144" s="142" t="s">
        <v>182</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291</v>
      </c>
    </row>
    <row r="145" spans="2:65" s="1" customFormat="1" ht="19.5">
      <c r="B145" s="31"/>
      <c r="D145" s="144" t="s">
        <v>172</v>
      </c>
      <c r="F145" s="145" t="s">
        <v>3846</v>
      </c>
      <c r="I145" s="146"/>
      <c r="L145" s="31"/>
      <c r="M145" s="147"/>
      <c r="T145" s="55"/>
      <c r="AT145" s="16" t="s">
        <v>172</v>
      </c>
      <c r="AU145" s="16" t="s">
        <v>182</v>
      </c>
    </row>
    <row r="146" spans="2:65" s="1" customFormat="1" ht="24.2" customHeight="1">
      <c r="B146" s="31"/>
      <c r="C146" s="131" t="s">
        <v>196</v>
      </c>
      <c r="D146" s="131" t="s">
        <v>165</v>
      </c>
      <c r="E146" s="132" t="s">
        <v>615</v>
      </c>
      <c r="F146" s="133" t="s">
        <v>3853</v>
      </c>
      <c r="G146" s="134" t="s">
        <v>168</v>
      </c>
      <c r="H146" s="135">
        <v>51.8</v>
      </c>
      <c r="I146" s="136"/>
      <c r="J146" s="137">
        <f>ROUND(I146*H146,2)</f>
        <v>0</v>
      </c>
      <c r="K146" s="133" t="s">
        <v>1</v>
      </c>
      <c r="L146" s="31"/>
      <c r="M146" s="138" t="s">
        <v>1</v>
      </c>
      <c r="N146" s="139" t="s">
        <v>43</v>
      </c>
      <c r="P146" s="140">
        <f>O146*H146</f>
        <v>0</v>
      </c>
      <c r="Q146" s="140">
        <v>0</v>
      </c>
      <c r="R146" s="140">
        <f>Q146*H146</f>
        <v>0</v>
      </c>
      <c r="S146" s="140">
        <v>0</v>
      </c>
      <c r="T146" s="141">
        <f>S146*H146</f>
        <v>0</v>
      </c>
      <c r="AR146" s="142" t="s">
        <v>170</v>
      </c>
      <c r="AT146" s="142" t="s">
        <v>165</v>
      </c>
      <c r="AU146" s="142" t="s">
        <v>182</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299</v>
      </c>
    </row>
    <row r="147" spans="2:65" s="1" customFormat="1" ht="19.5">
      <c r="B147" s="31"/>
      <c r="D147" s="144" t="s">
        <v>172</v>
      </c>
      <c r="F147" s="145" t="s">
        <v>3846</v>
      </c>
      <c r="I147" s="146"/>
      <c r="L147" s="31"/>
      <c r="M147" s="147"/>
      <c r="T147" s="55"/>
      <c r="AT147" s="16" t="s">
        <v>172</v>
      </c>
      <c r="AU147" s="16" t="s">
        <v>182</v>
      </c>
    </row>
    <row r="148" spans="2:65" s="1" customFormat="1" ht="55.5" customHeight="1">
      <c r="B148" s="31"/>
      <c r="C148" s="131" t="s">
        <v>201</v>
      </c>
      <c r="D148" s="131" t="s">
        <v>165</v>
      </c>
      <c r="E148" s="132" t="s">
        <v>622</v>
      </c>
      <c r="F148" s="133" t="s">
        <v>4103</v>
      </c>
      <c r="G148" s="134" t="s">
        <v>168</v>
      </c>
      <c r="H148" s="135">
        <v>58.8</v>
      </c>
      <c r="I148" s="136"/>
      <c r="J148" s="137">
        <f>ROUND(I148*H148,2)</f>
        <v>0</v>
      </c>
      <c r="K148" s="133" t="s">
        <v>1</v>
      </c>
      <c r="L148" s="31"/>
      <c r="M148" s="138" t="s">
        <v>1</v>
      </c>
      <c r="N148" s="139" t="s">
        <v>43</v>
      </c>
      <c r="P148" s="140">
        <f>O148*H148</f>
        <v>0</v>
      </c>
      <c r="Q148" s="140">
        <v>0</v>
      </c>
      <c r="R148" s="140">
        <f>Q148*H148</f>
        <v>0</v>
      </c>
      <c r="S148" s="140">
        <v>0</v>
      </c>
      <c r="T148" s="141">
        <f>S148*H148</f>
        <v>0</v>
      </c>
      <c r="AR148" s="142" t="s">
        <v>170</v>
      </c>
      <c r="AT148" s="142" t="s">
        <v>165</v>
      </c>
      <c r="AU148" s="142" t="s">
        <v>182</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308</v>
      </c>
    </row>
    <row r="149" spans="2:65" s="1" customFormat="1" ht="19.5">
      <c r="B149" s="31"/>
      <c r="D149" s="144" t="s">
        <v>172</v>
      </c>
      <c r="F149" s="145" t="s">
        <v>3859</v>
      </c>
      <c r="I149" s="146"/>
      <c r="L149" s="31"/>
      <c r="M149" s="147"/>
      <c r="T149" s="55"/>
      <c r="AT149" s="16" t="s">
        <v>172</v>
      </c>
      <c r="AU149" s="16" t="s">
        <v>182</v>
      </c>
    </row>
    <row r="150" spans="2:65" s="1" customFormat="1" ht="66.75" customHeight="1">
      <c r="B150" s="31"/>
      <c r="C150" s="131" t="s">
        <v>205</v>
      </c>
      <c r="D150" s="131" t="s">
        <v>165</v>
      </c>
      <c r="E150" s="132" t="s">
        <v>625</v>
      </c>
      <c r="F150" s="133" t="s">
        <v>4104</v>
      </c>
      <c r="G150" s="134" t="s">
        <v>168</v>
      </c>
      <c r="H150" s="135">
        <v>22.4</v>
      </c>
      <c r="I150" s="136"/>
      <c r="J150" s="137">
        <f>ROUND(I150*H150,2)</f>
        <v>0</v>
      </c>
      <c r="K150" s="133" t="s">
        <v>1</v>
      </c>
      <c r="L150" s="31"/>
      <c r="M150" s="138" t="s">
        <v>1</v>
      </c>
      <c r="N150" s="139" t="s">
        <v>43</v>
      </c>
      <c r="P150" s="140">
        <f>O150*H150</f>
        <v>0</v>
      </c>
      <c r="Q150" s="140">
        <v>0</v>
      </c>
      <c r="R150" s="140">
        <f>Q150*H150</f>
        <v>0</v>
      </c>
      <c r="S150" s="140">
        <v>0</v>
      </c>
      <c r="T150" s="141">
        <f>S150*H150</f>
        <v>0</v>
      </c>
      <c r="AR150" s="142" t="s">
        <v>170</v>
      </c>
      <c r="AT150" s="142" t="s">
        <v>165</v>
      </c>
      <c r="AU150" s="142" t="s">
        <v>182</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330</v>
      </c>
    </row>
    <row r="151" spans="2:65" s="1" customFormat="1" ht="19.5">
      <c r="B151" s="31"/>
      <c r="D151" s="144" t="s">
        <v>172</v>
      </c>
      <c r="F151" s="145" t="s">
        <v>3846</v>
      </c>
      <c r="I151" s="146"/>
      <c r="L151" s="31"/>
      <c r="M151" s="147"/>
      <c r="T151" s="55"/>
      <c r="AT151" s="16" t="s">
        <v>172</v>
      </c>
      <c r="AU151" s="16" t="s">
        <v>182</v>
      </c>
    </row>
    <row r="152" spans="2:65" s="1" customFormat="1" ht="78" customHeight="1">
      <c r="B152" s="31"/>
      <c r="C152" s="131" t="s">
        <v>163</v>
      </c>
      <c r="D152" s="131" t="s">
        <v>165</v>
      </c>
      <c r="E152" s="132" t="s">
        <v>628</v>
      </c>
      <c r="F152" s="133" t="s">
        <v>4105</v>
      </c>
      <c r="G152" s="134" t="s">
        <v>168</v>
      </c>
      <c r="H152" s="135">
        <v>224</v>
      </c>
      <c r="I152" s="136"/>
      <c r="J152" s="137">
        <f>ROUND(I152*H152,2)</f>
        <v>0</v>
      </c>
      <c r="K152" s="133" t="s">
        <v>1</v>
      </c>
      <c r="L152" s="31"/>
      <c r="M152" s="138" t="s">
        <v>1</v>
      </c>
      <c r="N152" s="139" t="s">
        <v>43</v>
      </c>
      <c r="P152" s="140">
        <f>O152*H152</f>
        <v>0</v>
      </c>
      <c r="Q152" s="140">
        <v>0</v>
      </c>
      <c r="R152" s="140">
        <f>Q152*H152</f>
        <v>0</v>
      </c>
      <c r="S152" s="140">
        <v>0</v>
      </c>
      <c r="T152" s="141">
        <f>S152*H152</f>
        <v>0</v>
      </c>
      <c r="AR152" s="142" t="s">
        <v>170</v>
      </c>
      <c r="AT152" s="142" t="s">
        <v>165</v>
      </c>
      <c r="AU152" s="142" t="s">
        <v>182</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377</v>
      </c>
    </row>
    <row r="153" spans="2:65" s="1" customFormat="1" ht="19.5">
      <c r="B153" s="31"/>
      <c r="D153" s="144" t="s">
        <v>172</v>
      </c>
      <c r="F153" s="145" t="s">
        <v>3846</v>
      </c>
      <c r="I153" s="146"/>
      <c r="L153" s="31"/>
      <c r="M153" s="147"/>
      <c r="T153" s="55"/>
      <c r="AT153" s="16" t="s">
        <v>172</v>
      </c>
      <c r="AU153" s="16" t="s">
        <v>182</v>
      </c>
    </row>
    <row r="154" spans="2:65" s="1" customFormat="1" ht="16.5" customHeight="1">
      <c r="B154" s="31"/>
      <c r="C154" s="131" t="s">
        <v>214</v>
      </c>
      <c r="D154" s="131" t="s">
        <v>165</v>
      </c>
      <c r="E154" s="132" t="s">
        <v>3660</v>
      </c>
      <c r="F154" s="133" t="s">
        <v>3661</v>
      </c>
      <c r="G154" s="134" t="s">
        <v>168</v>
      </c>
      <c r="H154" s="135">
        <v>22.4</v>
      </c>
      <c r="I154" s="136"/>
      <c r="J154" s="137">
        <f>ROUND(I154*H154,2)</f>
        <v>0</v>
      </c>
      <c r="K154" s="133" t="s">
        <v>1</v>
      </c>
      <c r="L154" s="31"/>
      <c r="M154" s="138" t="s">
        <v>1</v>
      </c>
      <c r="N154" s="139" t="s">
        <v>43</v>
      </c>
      <c r="P154" s="140">
        <f>O154*H154</f>
        <v>0</v>
      </c>
      <c r="Q154" s="140">
        <v>0</v>
      </c>
      <c r="R154" s="140">
        <f>Q154*H154</f>
        <v>0</v>
      </c>
      <c r="S154" s="140">
        <v>0</v>
      </c>
      <c r="T154" s="141">
        <f>S154*H154</f>
        <v>0</v>
      </c>
      <c r="AR154" s="142" t="s">
        <v>170</v>
      </c>
      <c r="AT154" s="142" t="s">
        <v>165</v>
      </c>
      <c r="AU154" s="142" t="s">
        <v>182</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396</v>
      </c>
    </row>
    <row r="155" spans="2:65" s="1" customFormat="1" ht="19.5">
      <c r="B155" s="31"/>
      <c r="D155" s="144" t="s">
        <v>172</v>
      </c>
      <c r="F155" s="145" t="s">
        <v>3846</v>
      </c>
      <c r="I155" s="146"/>
      <c r="L155" s="31"/>
      <c r="M155" s="147"/>
      <c r="T155" s="55"/>
      <c r="AT155" s="16" t="s">
        <v>172</v>
      </c>
      <c r="AU155" s="16" t="s">
        <v>182</v>
      </c>
    </row>
    <row r="156" spans="2:65" s="1" customFormat="1" ht="55.5" customHeight="1">
      <c r="B156" s="31"/>
      <c r="C156" s="131" t="s">
        <v>221</v>
      </c>
      <c r="D156" s="131" t="s">
        <v>165</v>
      </c>
      <c r="E156" s="132" t="s">
        <v>3863</v>
      </c>
      <c r="F156" s="133" t="s">
        <v>4106</v>
      </c>
      <c r="G156" s="134" t="s">
        <v>353</v>
      </c>
      <c r="H156" s="135">
        <v>40.32</v>
      </c>
      <c r="I156" s="136"/>
      <c r="J156" s="137">
        <f>ROUND(I156*H156,2)</f>
        <v>0</v>
      </c>
      <c r="K156" s="133" t="s">
        <v>1</v>
      </c>
      <c r="L156" s="31"/>
      <c r="M156" s="138" t="s">
        <v>1</v>
      </c>
      <c r="N156" s="139" t="s">
        <v>43</v>
      </c>
      <c r="P156" s="140">
        <f>O156*H156</f>
        <v>0</v>
      </c>
      <c r="Q156" s="140">
        <v>0</v>
      </c>
      <c r="R156" s="140">
        <f>Q156*H156</f>
        <v>0</v>
      </c>
      <c r="S156" s="140">
        <v>0</v>
      </c>
      <c r="T156" s="141">
        <f>S156*H156</f>
        <v>0</v>
      </c>
      <c r="AR156" s="142" t="s">
        <v>170</v>
      </c>
      <c r="AT156" s="142" t="s">
        <v>165</v>
      </c>
      <c r="AU156" s="142" t="s">
        <v>182</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408</v>
      </c>
    </row>
    <row r="157" spans="2:65" s="1" customFormat="1" ht="19.5">
      <c r="B157" s="31"/>
      <c r="D157" s="144" t="s">
        <v>172</v>
      </c>
      <c r="F157" s="145" t="s">
        <v>3846</v>
      </c>
      <c r="I157" s="146"/>
      <c r="L157" s="31"/>
      <c r="M157" s="147"/>
      <c r="T157" s="55"/>
      <c r="AT157" s="16" t="s">
        <v>172</v>
      </c>
      <c r="AU157" s="16" t="s">
        <v>182</v>
      </c>
    </row>
    <row r="158" spans="2:65" s="1" customFormat="1" ht="55.5" customHeight="1">
      <c r="B158" s="31"/>
      <c r="C158" s="131" t="s">
        <v>226</v>
      </c>
      <c r="D158" s="131" t="s">
        <v>165</v>
      </c>
      <c r="E158" s="132" t="s">
        <v>3865</v>
      </c>
      <c r="F158" s="133" t="s">
        <v>4107</v>
      </c>
      <c r="G158" s="134" t="s">
        <v>168</v>
      </c>
      <c r="H158" s="135">
        <v>29.4</v>
      </c>
      <c r="I158" s="136"/>
      <c r="J158" s="137">
        <f>ROUND(I158*H158,2)</f>
        <v>0</v>
      </c>
      <c r="K158" s="133" t="s">
        <v>1</v>
      </c>
      <c r="L158" s="31"/>
      <c r="M158" s="138" t="s">
        <v>1</v>
      </c>
      <c r="N158" s="139" t="s">
        <v>43</v>
      </c>
      <c r="P158" s="140">
        <f>O158*H158</f>
        <v>0</v>
      </c>
      <c r="Q158" s="140">
        <v>0</v>
      </c>
      <c r="R158" s="140">
        <f>Q158*H158</f>
        <v>0</v>
      </c>
      <c r="S158" s="140">
        <v>0</v>
      </c>
      <c r="T158" s="141">
        <f>S158*H158</f>
        <v>0</v>
      </c>
      <c r="AR158" s="142" t="s">
        <v>170</v>
      </c>
      <c r="AT158" s="142" t="s">
        <v>165</v>
      </c>
      <c r="AU158" s="142" t="s">
        <v>182</v>
      </c>
      <c r="AY158" s="16" t="s">
        <v>162</v>
      </c>
      <c r="BE158" s="143">
        <f>IF(N158="základní",J158,0)</f>
        <v>0</v>
      </c>
      <c r="BF158" s="143">
        <f>IF(N158="snížená",J158,0)</f>
        <v>0</v>
      </c>
      <c r="BG158" s="143">
        <f>IF(N158="zákl. přenesená",J158,0)</f>
        <v>0</v>
      </c>
      <c r="BH158" s="143">
        <f>IF(N158="sníž. přenesená",J158,0)</f>
        <v>0</v>
      </c>
      <c r="BI158" s="143">
        <f>IF(N158="nulová",J158,0)</f>
        <v>0</v>
      </c>
      <c r="BJ158" s="16" t="s">
        <v>86</v>
      </c>
      <c r="BK158" s="143">
        <f>ROUND(I158*H158,2)</f>
        <v>0</v>
      </c>
      <c r="BL158" s="16" t="s">
        <v>170</v>
      </c>
      <c r="BM158" s="142" t="s">
        <v>429</v>
      </c>
    </row>
    <row r="159" spans="2:65" s="1" customFormat="1" ht="19.5">
      <c r="B159" s="31"/>
      <c r="D159" s="144" t="s">
        <v>172</v>
      </c>
      <c r="F159" s="145" t="s">
        <v>3846</v>
      </c>
      <c r="I159" s="146"/>
      <c r="L159" s="31"/>
      <c r="M159" s="147"/>
      <c r="T159" s="55"/>
      <c r="AT159" s="16" t="s">
        <v>172</v>
      </c>
      <c r="AU159" s="16" t="s">
        <v>182</v>
      </c>
    </row>
    <row r="160" spans="2:65" s="1" customFormat="1" ht="66.75" customHeight="1">
      <c r="B160" s="31"/>
      <c r="C160" s="131" t="s">
        <v>230</v>
      </c>
      <c r="D160" s="131" t="s">
        <v>165</v>
      </c>
      <c r="E160" s="132" t="s">
        <v>3869</v>
      </c>
      <c r="F160" s="133" t="s">
        <v>4108</v>
      </c>
      <c r="G160" s="134" t="s">
        <v>168</v>
      </c>
      <c r="H160" s="135">
        <v>6.9</v>
      </c>
      <c r="I160" s="136"/>
      <c r="J160" s="137">
        <f>ROUND(I160*H160,2)</f>
        <v>0</v>
      </c>
      <c r="K160" s="133" t="s">
        <v>1</v>
      </c>
      <c r="L160" s="31"/>
      <c r="M160" s="138" t="s">
        <v>1</v>
      </c>
      <c r="N160" s="139" t="s">
        <v>43</v>
      </c>
      <c r="P160" s="140">
        <f>O160*H160</f>
        <v>0</v>
      </c>
      <c r="Q160" s="140">
        <v>0</v>
      </c>
      <c r="R160" s="140">
        <f>Q160*H160</f>
        <v>0</v>
      </c>
      <c r="S160" s="140">
        <v>0</v>
      </c>
      <c r="T160" s="141">
        <f>S160*H160</f>
        <v>0</v>
      </c>
      <c r="AR160" s="142" t="s">
        <v>170</v>
      </c>
      <c r="AT160" s="142" t="s">
        <v>165</v>
      </c>
      <c r="AU160" s="142" t="s">
        <v>182</v>
      </c>
      <c r="AY160" s="16" t="s">
        <v>162</v>
      </c>
      <c r="BE160" s="143">
        <f>IF(N160="základní",J160,0)</f>
        <v>0</v>
      </c>
      <c r="BF160" s="143">
        <f>IF(N160="snížená",J160,0)</f>
        <v>0</v>
      </c>
      <c r="BG160" s="143">
        <f>IF(N160="zákl. přenesená",J160,0)</f>
        <v>0</v>
      </c>
      <c r="BH160" s="143">
        <f>IF(N160="sníž. přenesená",J160,0)</f>
        <v>0</v>
      </c>
      <c r="BI160" s="143">
        <f>IF(N160="nulová",J160,0)</f>
        <v>0</v>
      </c>
      <c r="BJ160" s="16" t="s">
        <v>86</v>
      </c>
      <c r="BK160" s="143">
        <f>ROUND(I160*H160,2)</f>
        <v>0</v>
      </c>
      <c r="BL160" s="16" t="s">
        <v>170</v>
      </c>
      <c r="BM160" s="142" t="s">
        <v>457</v>
      </c>
    </row>
    <row r="161" spans="2:65" s="1" customFormat="1" ht="29.25">
      <c r="B161" s="31"/>
      <c r="D161" s="144" t="s">
        <v>172</v>
      </c>
      <c r="F161" s="145" t="s">
        <v>3871</v>
      </c>
      <c r="I161" s="146"/>
      <c r="L161" s="31"/>
      <c r="M161" s="147"/>
      <c r="T161" s="55"/>
      <c r="AT161" s="16" t="s">
        <v>172</v>
      </c>
      <c r="AU161" s="16" t="s">
        <v>182</v>
      </c>
    </row>
    <row r="162" spans="2:65" s="1" customFormat="1" ht="16.5" customHeight="1">
      <c r="B162" s="31"/>
      <c r="C162" s="173" t="s">
        <v>235</v>
      </c>
      <c r="D162" s="173" t="s">
        <v>644</v>
      </c>
      <c r="E162" s="174" t="s">
        <v>3872</v>
      </c>
      <c r="F162" s="175" t="s">
        <v>3997</v>
      </c>
      <c r="G162" s="176" t="s">
        <v>353</v>
      </c>
      <c r="H162" s="177">
        <v>13.8</v>
      </c>
      <c r="I162" s="178"/>
      <c r="J162" s="179">
        <f>ROUND(I162*H162,2)</f>
        <v>0</v>
      </c>
      <c r="K162" s="175" t="s">
        <v>1</v>
      </c>
      <c r="L162" s="180"/>
      <c r="M162" s="181" t="s">
        <v>1</v>
      </c>
      <c r="N162" s="182" t="s">
        <v>43</v>
      </c>
      <c r="P162" s="140">
        <f>O162*H162</f>
        <v>0</v>
      </c>
      <c r="Q162" s="140">
        <v>0</v>
      </c>
      <c r="R162" s="140">
        <f>Q162*H162</f>
        <v>0</v>
      </c>
      <c r="S162" s="140">
        <v>0</v>
      </c>
      <c r="T162" s="141">
        <f>S162*H162</f>
        <v>0</v>
      </c>
      <c r="AR162" s="142" t="s">
        <v>205</v>
      </c>
      <c r="AT162" s="142" t="s">
        <v>644</v>
      </c>
      <c r="AU162" s="142" t="s">
        <v>182</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489</v>
      </c>
    </row>
    <row r="163" spans="2:65" s="1" customFormat="1" ht="29.25">
      <c r="B163" s="31"/>
      <c r="D163" s="144" t="s">
        <v>172</v>
      </c>
      <c r="F163" s="145" t="s">
        <v>3874</v>
      </c>
      <c r="I163" s="146"/>
      <c r="L163" s="31"/>
      <c r="M163" s="147"/>
      <c r="T163" s="55"/>
      <c r="AT163" s="16" t="s">
        <v>172</v>
      </c>
      <c r="AU163" s="16" t="s">
        <v>182</v>
      </c>
    </row>
    <row r="164" spans="2:65" s="1" customFormat="1" ht="66.75" customHeight="1">
      <c r="B164" s="31"/>
      <c r="C164" s="131" t="s">
        <v>8</v>
      </c>
      <c r="D164" s="131" t="s">
        <v>165</v>
      </c>
      <c r="E164" s="132" t="s">
        <v>3875</v>
      </c>
      <c r="F164" s="133" t="s">
        <v>4109</v>
      </c>
      <c r="G164" s="134" t="s">
        <v>176</v>
      </c>
      <c r="H164" s="135">
        <v>21.25</v>
      </c>
      <c r="I164" s="136"/>
      <c r="J164" s="137">
        <f>ROUND(I164*H164,2)</f>
        <v>0</v>
      </c>
      <c r="K164" s="133" t="s">
        <v>1</v>
      </c>
      <c r="L164" s="31"/>
      <c r="M164" s="138" t="s">
        <v>1</v>
      </c>
      <c r="N164" s="139" t="s">
        <v>43</v>
      </c>
      <c r="P164" s="140">
        <f>O164*H164</f>
        <v>0</v>
      </c>
      <c r="Q164" s="140">
        <v>0</v>
      </c>
      <c r="R164" s="140">
        <f>Q164*H164</f>
        <v>0</v>
      </c>
      <c r="S164" s="140">
        <v>0</v>
      </c>
      <c r="T164" s="141">
        <f>S164*H164</f>
        <v>0</v>
      </c>
      <c r="AR164" s="142" t="s">
        <v>170</v>
      </c>
      <c r="AT164" s="142" t="s">
        <v>165</v>
      </c>
      <c r="AU164" s="142" t="s">
        <v>182</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509</v>
      </c>
    </row>
    <row r="165" spans="2:65" s="1" customFormat="1" ht="19.5">
      <c r="B165" s="31"/>
      <c r="D165" s="144" t="s">
        <v>172</v>
      </c>
      <c r="F165" s="145" t="s">
        <v>3846</v>
      </c>
      <c r="I165" s="146"/>
      <c r="L165" s="31"/>
      <c r="M165" s="147"/>
      <c r="T165" s="55"/>
      <c r="AT165" s="16" t="s">
        <v>172</v>
      </c>
      <c r="AU165" s="16" t="s">
        <v>182</v>
      </c>
    </row>
    <row r="166" spans="2:65" s="1" customFormat="1" ht="16.5" customHeight="1">
      <c r="B166" s="31"/>
      <c r="C166" s="131" t="s">
        <v>245</v>
      </c>
      <c r="D166" s="131" t="s">
        <v>165</v>
      </c>
      <c r="E166" s="132" t="s">
        <v>3940</v>
      </c>
      <c r="F166" s="133" t="s">
        <v>3941</v>
      </c>
      <c r="G166" s="134" t="s">
        <v>168</v>
      </c>
      <c r="H166" s="135">
        <v>29.4</v>
      </c>
      <c r="I166" s="136"/>
      <c r="J166" s="137">
        <f>ROUND(I166*H166,2)</f>
        <v>0</v>
      </c>
      <c r="K166" s="133" t="s">
        <v>1</v>
      </c>
      <c r="L166" s="31"/>
      <c r="M166" s="138" t="s">
        <v>1</v>
      </c>
      <c r="N166" s="139" t="s">
        <v>43</v>
      </c>
      <c r="P166" s="140">
        <f>O166*H166</f>
        <v>0</v>
      </c>
      <c r="Q166" s="140">
        <v>0</v>
      </c>
      <c r="R166" s="140">
        <f>Q166*H166</f>
        <v>0</v>
      </c>
      <c r="S166" s="140">
        <v>0</v>
      </c>
      <c r="T166" s="141">
        <f>S166*H166</f>
        <v>0</v>
      </c>
      <c r="AR166" s="142" t="s">
        <v>170</v>
      </c>
      <c r="AT166" s="142" t="s">
        <v>165</v>
      </c>
      <c r="AU166" s="142" t="s">
        <v>182</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848</v>
      </c>
    </row>
    <row r="167" spans="2:65" s="1" customFormat="1" ht="19.5">
      <c r="B167" s="31"/>
      <c r="D167" s="144" t="s">
        <v>172</v>
      </c>
      <c r="F167" s="145" t="s">
        <v>3846</v>
      </c>
      <c r="I167" s="146"/>
      <c r="L167" s="31"/>
      <c r="M167" s="147"/>
      <c r="T167" s="55"/>
      <c r="AT167" s="16" t="s">
        <v>172</v>
      </c>
      <c r="AU167" s="16" t="s">
        <v>182</v>
      </c>
    </row>
    <row r="168" spans="2:65" s="11" customFormat="1" ht="20.85" customHeight="1">
      <c r="B168" s="119"/>
      <c r="D168" s="120" t="s">
        <v>77</v>
      </c>
      <c r="E168" s="129" t="s">
        <v>88</v>
      </c>
      <c r="F168" s="129" t="s">
        <v>674</v>
      </c>
      <c r="I168" s="122"/>
      <c r="J168" s="130">
        <f>BK168</f>
        <v>0</v>
      </c>
      <c r="L168" s="119"/>
      <c r="M168" s="124"/>
      <c r="P168" s="125">
        <f>SUM(P169:P170)</f>
        <v>0</v>
      </c>
      <c r="R168" s="125">
        <f>SUM(R169:R170)</f>
        <v>0</v>
      </c>
      <c r="T168" s="126">
        <f>SUM(T169:T170)</f>
        <v>0</v>
      </c>
      <c r="AR168" s="120" t="s">
        <v>86</v>
      </c>
      <c r="AT168" s="127" t="s">
        <v>77</v>
      </c>
      <c r="AU168" s="127" t="s">
        <v>88</v>
      </c>
      <c r="AY168" s="120" t="s">
        <v>162</v>
      </c>
      <c r="BK168" s="128">
        <f>SUM(BK169:BK170)</f>
        <v>0</v>
      </c>
    </row>
    <row r="169" spans="2:65" s="1" customFormat="1" ht="33" customHeight="1">
      <c r="B169" s="31"/>
      <c r="C169" s="131" t="s">
        <v>250</v>
      </c>
      <c r="D169" s="131" t="s">
        <v>165</v>
      </c>
      <c r="E169" s="132" t="s">
        <v>4004</v>
      </c>
      <c r="F169" s="133" t="s">
        <v>4110</v>
      </c>
      <c r="G169" s="134" t="s">
        <v>168</v>
      </c>
      <c r="H169" s="135">
        <v>0.93799999999999994</v>
      </c>
      <c r="I169" s="136"/>
      <c r="J169" s="137">
        <f>ROUND(I169*H169,2)</f>
        <v>0</v>
      </c>
      <c r="K169" s="133" t="s">
        <v>1</v>
      </c>
      <c r="L169" s="31"/>
      <c r="M169" s="138" t="s">
        <v>1</v>
      </c>
      <c r="N169" s="139" t="s">
        <v>43</v>
      </c>
      <c r="P169" s="140">
        <f>O169*H169</f>
        <v>0</v>
      </c>
      <c r="Q169" s="140">
        <v>0</v>
      </c>
      <c r="R169" s="140">
        <f>Q169*H169</f>
        <v>0</v>
      </c>
      <c r="S169" s="140">
        <v>0</v>
      </c>
      <c r="T169" s="141">
        <f>S169*H169</f>
        <v>0</v>
      </c>
      <c r="AR169" s="142" t="s">
        <v>170</v>
      </c>
      <c r="AT169" s="142" t="s">
        <v>165</v>
      </c>
      <c r="AU169" s="142" t="s">
        <v>182</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858</v>
      </c>
    </row>
    <row r="170" spans="2:65" s="1" customFormat="1" ht="19.5">
      <c r="B170" s="31"/>
      <c r="D170" s="144" t="s">
        <v>172</v>
      </c>
      <c r="F170" s="145" t="s">
        <v>3846</v>
      </c>
      <c r="I170" s="146"/>
      <c r="L170" s="31"/>
      <c r="M170" s="147"/>
      <c r="T170" s="55"/>
      <c r="AT170" s="16" t="s">
        <v>172</v>
      </c>
      <c r="AU170" s="16" t="s">
        <v>182</v>
      </c>
    </row>
    <row r="171" spans="2:65" s="11" customFormat="1" ht="20.85" customHeight="1">
      <c r="B171" s="119"/>
      <c r="D171" s="120" t="s">
        <v>77</v>
      </c>
      <c r="E171" s="129" t="s">
        <v>182</v>
      </c>
      <c r="F171" s="129" t="s">
        <v>708</v>
      </c>
      <c r="I171" s="122"/>
      <c r="J171" s="130">
        <f>BK171</f>
        <v>0</v>
      </c>
      <c r="L171" s="119"/>
      <c r="M171" s="124"/>
      <c r="P171" s="125">
        <f>SUM(P172:P175)</f>
        <v>0</v>
      </c>
      <c r="R171" s="125">
        <f>SUM(R172:R175)</f>
        <v>0</v>
      </c>
      <c r="T171" s="126">
        <f>SUM(T172:T175)</f>
        <v>0</v>
      </c>
      <c r="AR171" s="120" t="s">
        <v>86</v>
      </c>
      <c r="AT171" s="127" t="s">
        <v>77</v>
      </c>
      <c r="AU171" s="127" t="s">
        <v>88</v>
      </c>
      <c r="AY171" s="120" t="s">
        <v>162</v>
      </c>
      <c r="BK171" s="128">
        <f>SUM(BK172:BK175)</f>
        <v>0</v>
      </c>
    </row>
    <row r="172" spans="2:65" s="1" customFormat="1" ht="21.75" customHeight="1">
      <c r="B172" s="31"/>
      <c r="C172" s="131" t="s">
        <v>256</v>
      </c>
      <c r="D172" s="131" t="s">
        <v>165</v>
      </c>
      <c r="E172" s="132" t="s">
        <v>4006</v>
      </c>
      <c r="F172" s="133" t="s">
        <v>4007</v>
      </c>
      <c r="G172" s="134" t="s">
        <v>208</v>
      </c>
      <c r="H172" s="135">
        <v>15</v>
      </c>
      <c r="I172" s="136"/>
      <c r="J172" s="137">
        <f>ROUND(I172*H172,2)</f>
        <v>0</v>
      </c>
      <c r="K172" s="133" t="s">
        <v>1</v>
      </c>
      <c r="L172" s="31"/>
      <c r="M172" s="138" t="s">
        <v>1</v>
      </c>
      <c r="N172" s="139" t="s">
        <v>43</v>
      </c>
      <c r="P172" s="140">
        <f>O172*H172</f>
        <v>0</v>
      </c>
      <c r="Q172" s="140">
        <v>0</v>
      </c>
      <c r="R172" s="140">
        <f>Q172*H172</f>
        <v>0</v>
      </c>
      <c r="S172" s="140">
        <v>0</v>
      </c>
      <c r="T172" s="141">
        <f>S172*H172</f>
        <v>0</v>
      </c>
      <c r="AR172" s="142" t="s">
        <v>170</v>
      </c>
      <c r="AT172" s="142" t="s">
        <v>165</v>
      </c>
      <c r="AU172" s="142" t="s">
        <v>182</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893</v>
      </c>
    </row>
    <row r="173" spans="2:65" s="1" customFormat="1" ht="19.5">
      <c r="B173" s="31"/>
      <c r="D173" s="144" t="s">
        <v>172</v>
      </c>
      <c r="F173" s="145" t="s">
        <v>3846</v>
      </c>
      <c r="I173" s="146"/>
      <c r="L173" s="31"/>
      <c r="M173" s="147"/>
      <c r="T173" s="55"/>
      <c r="AT173" s="16" t="s">
        <v>172</v>
      </c>
      <c r="AU173" s="16" t="s">
        <v>182</v>
      </c>
    </row>
    <row r="174" spans="2:65" s="1" customFormat="1" ht="44.25" customHeight="1">
      <c r="B174" s="31"/>
      <c r="C174" s="131" t="s">
        <v>261</v>
      </c>
      <c r="D174" s="131" t="s">
        <v>165</v>
      </c>
      <c r="E174" s="132" t="s">
        <v>4111</v>
      </c>
      <c r="F174" s="133" t="s">
        <v>4112</v>
      </c>
      <c r="G174" s="134" t="s">
        <v>3904</v>
      </c>
      <c r="H174" s="135">
        <v>1</v>
      </c>
      <c r="I174" s="136"/>
      <c r="J174" s="137">
        <f>ROUND(I174*H174,2)</f>
        <v>0</v>
      </c>
      <c r="K174" s="133" t="s">
        <v>1</v>
      </c>
      <c r="L174" s="31"/>
      <c r="M174" s="138" t="s">
        <v>1</v>
      </c>
      <c r="N174" s="139" t="s">
        <v>43</v>
      </c>
      <c r="P174" s="140">
        <f>O174*H174</f>
        <v>0</v>
      </c>
      <c r="Q174" s="140">
        <v>0</v>
      </c>
      <c r="R174" s="140">
        <f>Q174*H174</f>
        <v>0</v>
      </c>
      <c r="S174" s="140">
        <v>0</v>
      </c>
      <c r="T174" s="141">
        <f>S174*H174</f>
        <v>0</v>
      </c>
      <c r="AR174" s="142" t="s">
        <v>170</v>
      </c>
      <c r="AT174" s="142" t="s">
        <v>165</v>
      </c>
      <c r="AU174" s="142" t="s">
        <v>182</v>
      </c>
      <c r="AY174" s="16" t="s">
        <v>162</v>
      </c>
      <c r="BE174" s="143">
        <f>IF(N174="základní",J174,0)</f>
        <v>0</v>
      </c>
      <c r="BF174" s="143">
        <f>IF(N174="snížená",J174,0)</f>
        <v>0</v>
      </c>
      <c r="BG174" s="143">
        <f>IF(N174="zákl. přenesená",J174,0)</f>
        <v>0</v>
      </c>
      <c r="BH174" s="143">
        <f>IF(N174="sníž. přenesená",J174,0)</f>
        <v>0</v>
      </c>
      <c r="BI174" s="143">
        <f>IF(N174="nulová",J174,0)</f>
        <v>0</v>
      </c>
      <c r="BJ174" s="16" t="s">
        <v>86</v>
      </c>
      <c r="BK174" s="143">
        <f>ROUND(I174*H174,2)</f>
        <v>0</v>
      </c>
      <c r="BL174" s="16" t="s">
        <v>170</v>
      </c>
      <c r="BM174" s="142" t="s">
        <v>903</v>
      </c>
    </row>
    <row r="175" spans="2:65" s="1" customFormat="1" ht="136.5">
      <c r="B175" s="31"/>
      <c r="D175" s="144" t="s">
        <v>172</v>
      </c>
      <c r="F175" s="145" t="s">
        <v>4113</v>
      </c>
      <c r="I175" s="146"/>
      <c r="L175" s="31"/>
      <c r="M175" s="147"/>
      <c r="T175" s="55"/>
      <c r="AT175" s="16" t="s">
        <v>172</v>
      </c>
      <c r="AU175" s="16" t="s">
        <v>182</v>
      </c>
    </row>
    <row r="176" spans="2:65" s="11" customFormat="1" ht="20.85" customHeight="1">
      <c r="B176" s="119"/>
      <c r="D176" s="120" t="s">
        <v>77</v>
      </c>
      <c r="E176" s="129" t="s">
        <v>170</v>
      </c>
      <c r="F176" s="129" t="s">
        <v>869</v>
      </c>
      <c r="I176" s="122"/>
      <c r="J176" s="130">
        <f>BK176</f>
        <v>0</v>
      </c>
      <c r="L176" s="119"/>
      <c r="M176" s="124"/>
      <c r="P176" s="125">
        <f>SUM(P177:P180)</f>
        <v>0</v>
      </c>
      <c r="R176" s="125">
        <f>SUM(R177:R180)</f>
        <v>0</v>
      </c>
      <c r="T176" s="126">
        <f>SUM(T177:T180)</f>
        <v>0</v>
      </c>
      <c r="AR176" s="120" t="s">
        <v>86</v>
      </c>
      <c r="AT176" s="127" t="s">
        <v>77</v>
      </c>
      <c r="AU176" s="127" t="s">
        <v>88</v>
      </c>
      <c r="AY176" s="120" t="s">
        <v>162</v>
      </c>
      <c r="BK176" s="128">
        <f>SUM(BK177:BK180)</f>
        <v>0</v>
      </c>
    </row>
    <row r="177" spans="2:65" s="1" customFormat="1" ht="24.2" customHeight="1">
      <c r="B177" s="31"/>
      <c r="C177" s="131" t="s">
        <v>265</v>
      </c>
      <c r="D177" s="131" t="s">
        <v>165</v>
      </c>
      <c r="E177" s="132" t="s">
        <v>4008</v>
      </c>
      <c r="F177" s="133" t="s">
        <v>4114</v>
      </c>
      <c r="G177" s="134" t="s">
        <v>176</v>
      </c>
      <c r="H177" s="135">
        <v>6.25</v>
      </c>
      <c r="I177" s="136"/>
      <c r="J177" s="137">
        <f>ROUND(I177*H177,2)</f>
        <v>0</v>
      </c>
      <c r="K177" s="133" t="s">
        <v>1</v>
      </c>
      <c r="L177" s="31"/>
      <c r="M177" s="138" t="s">
        <v>1</v>
      </c>
      <c r="N177" s="139" t="s">
        <v>43</v>
      </c>
      <c r="P177" s="140">
        <f>O177*H177</f>
        <v>0</v>
      </c>
      <c r="Q177" s="140">
        <v>0</v>
      </c>
      <c r="R177" s="140">
        <f>Q177*H177</f>
        <v>0</v>
      </c>
      <c r="S177" s="140">
        <v>0</v>
      </c>
      <c r="T177" s="141">
        <f>S177*H177</f>
        <v>0</v>
      </c>
      <c r="AR177" s="142" t="s">
        <v>170</v>
      </c>
      <c r="AT177" s="142" t="s">
        <v>165</v>
      </c>
      <c r="AU177" s="142" t="s">
        <v>182</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933</v>
      </c>
    </row>
    <row r="178" spans="2:65" s="1" customFormat="1" ht="19.5">
      <c r="B178" s="31"/>
      <c r="D178" s="144" t="s">
        <v>172</v>
      </c>
      <c r="F178" s="145" t="s">
        <v>3846</v>
      </c>
      <c r="I178" s="146"/>
      <c r="L178" s="31"/>
      <c r="M178" s="147"/>
      <c r="T178" s="55"/>
      <c r="AT178" s="16" t="s">
        <v>172</v>
      </c>
      <c r="AU178" s="16" t="s">
        <v>182</v>
      </c>
    </row>
    <row r="179" spans="2:65" s="1" customFormat="1" ht="33" customHeight="1">
      <c r="B179" s="31"/>
      <c r="C179" s="131" t="s">
        <v>7</v>
      </c>
      <c r="D179" s="131" t="s">
        <v>165</v>
      </c>
      <c r="E179" s="132" t="s">
        <v>3881</v>
      </c>
      <c r="F179" s="133" t="s">
        <v>4115</v>
      </c>
      <c r="G179" s="134" t="s">
        <v>168</v>
      </c>
      <c r="H179" s="135">
        <v>1.5</v>
      </c>
      <c r="I179" s="136"/>
      <c r="J179" s="137">
        <f>ROUND(I179*H179,2)</f>
        <v>0</v>
      </c>
      <c r="K179" s="133" t="s">
        <v>1</v>
      </c>
      <c r="L179" s="31"/>
      <c r="M179" s="138" t="s">
        <v>1</v>
      </c>
      <c r="N179" s="139" t="s">
        <v>43</v>
      </c>
      <c r="P179" s="140">
        <f>O179*H179</f>
        <v>0</v>
      </c>
      <c r="Q179" s="140">
        <v>0</v>
      </c>
      <c r="R179" s="140">
        <f>Q179*H179</f>
        <v>0</v>
      </c>
      <c r="S179" s="140">
        <v>0</v>
      </c>
      <c r="T179" s="141">
        <f>S179*H179</f>
        <v>0</v>
      </c>
      <c r="AR179" s="142" t="s">
        <v>170</v>
      </c>
      <c r="AT179" s="142" t="s">
        <v>165</v>
      </c>
      <c r="AU179" s="142" t="s">
        <v>182</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965</v>
      </c>
    </row>
    <row r="180" spans="2:65" s="1" customFormat="1" ht="19.5">
      <c r="B180" s="31"/>
      <c r="D180" s="144" t="s">
        <v>172</v>
      </c>
      <c r="F180" s="145" t="s">
        <v>3846</v>
      </c>
      <c r="I180" s="146"/>
      <c r="L180" s="31"/>
      <c r="M180" s="147"/>
      <c r="T180" s="55"/>
      <c r="AT180" s="16" t="s">
        <v>172</v>
      </c>
      <c r="AU180" s="16" t="s">
        <v>182</v>
      </c>
    </row>
    <row r="181" spans="2:65" s="11" customFormat="1" ht="20.85" customHeight="1">
      <c r="B181" s="119"/>
      <c r="D181" s="120" t="s">
        <v>77</v>
      </c>
      <c r="E181" s="129" t="s">
        <v>191</v>
      </c>
      <c r="F181" s="129" t="s">
        <v>3883</v>
      </c>
      <c r="I181" s="122"/>
      <c r="J181" s="130">
        <f>BK181</f>
        <v>0</v>
      </c>
      <c r="L181" s="119"/>
      <c r="M181" s="124"/>
      <c r="P181" s="125">
        <f>SUM(P182:P185)</f>
        <v>0</v>
      </c>
      <c r="R181" s="125">
        <f>SUM(R182:R185)</f>
        <v>0</v>
      </c>
      <c r="T181" s="126">
        <f>SUM(T182:T185)</f>
        <v>0</v>
      </c>
      <c r="AR181" s="120" t="s">
        <v>86</v>
      </c>
      <c r="AT181" s="127" t="s">
        <v>77</v>
      </c>
      <c r="AU181" s="127" t="s">
        <v>88</v>
      </c>
      <c r="AY181" s="120" t="s">
        <v>162</v>
      </c>
      <c r="BK181" s="128">
        <f>SUM(BK182:BK185)</f>
        <v>0</v>
      </c>
    </row>
    <row r="182" spans="2:65" s="1" customFormat="1" ht="55.5" customHeight="1">
      <c r="B182" s="31"/>
      <c r="C182" s="131" t="s">
        <v>275</v>
      </c>
      <c r="D182" s="131" t="s">
        <v>165</v>
      </c>
      <c r="E182" s="132" t="s">
        <v>3885</v>
      </c>
      <c r="F182" s="133" t="s">
        <v>4116</v>
      </c>
      <c r="G182" s="134" t="s">
        <v>208</v>
      </c>
      <c r="H182" s="135">
        <v>3</v>
      </c>
      <c r="I182" s="136"/>
      <c r="J182" s="137">
        <f>ROUND(I182*H182,2)</f>
        <v>0</v>
      </c>
      <c r="K182" s="133" t="s">
        <v>1</v>
      </c>
      <c r="L182" s="31"/>
      <c r="M182" s="138" t="s">
        <v>1</v>
      </c>
      <c r="N182" s="139" t="s">
        <v>43</v>
      </c>
      <c r="P182" s="140">
        <f>O182*H182</f>
        <v>0</v>
      </c>
      <c r="Q182" s="140">
        <v>0</v>
      </c>
      <c r="R182" s="140">
        <f>Q182*H182</f>
        <v>0</v>
      </c>
      <c r="S182" s="140">
        <v>0</v>
      </c>
      <c r="T182" s="141">
        <f>S182*H182</f>
        <v>0</v>
      </c>
      <c r="AR182" s="142" t="s">
        <v>170</v>
      </c>
      <c r="AT182" s="142" t="s">
        <v>165</v>
      </c>
      <c r="AU182" s="142" t="s">
        <v>182</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993</v>
      </c>
    </row>
    <row r="183" spans="2:65" s="1" customFormat="1" ht="39">
      <c r="B183" s="31"/>
      <c r="D183" s="144" t="s">
        <v>172</v>
      </c>
      <c r="F183" s="145" t="s">
        <v>3887</v>
      </c>
      <c r="I183" s="146"/>
      <c r="L183" s="31"/>
      <c r="M183" s="147"/>
      <c r="T183" s="55"/>
      <c r="AT183" s="16" t="s">
        <v>172</v>
      </c>
      <c r="AU183" s="16" t="s">
        <v>182</v>
      </c>
    </row>
    <row r="184" spans="2:65" s="1" customFormat="1" ht="66.75" customHeight="1">
      <c r="B184" s="31"/>
      <c r="C184" s="131" t="s">
        <v>279</v>
      </c>
      <c r="D184" s="131" t="s">
        <v>165</v>
      </c>
      <c r="E184" s="132" t="s">
        <v>3888</v>
      </c>
      <c r="F184" s="133" t="s">
        <v>4117</v>
      </c>
      <c r="G184" s="134" t="s">
        <v>208</v>
      </c>
      <c r="H184" s="135">
        <v>12</v>
      </c>
      <c r="I184" s="136"/>
      <c r="J184" s="137">
        <f>ROUND(I184*H184,2)</f>
        <v>0</v>
      </c>
      <c r="K184" s="133" t="s">
        <v>1</v>
      </c>
      <c r="L184" s="31"/>
      <c r="M184" s="138" t="s">
        <v>1</v>
      </c>
      <c r="N184" s="139" t="s">
        <v>43</v>
      </c>
      <c r="P184" s="140">
        <f>O184*H184</f>
        <v>0</v>
      </c>
      <c r="Q184" s="140">
        <v>0</v>
      </c>
      <c r="R184" s="140">
        <f>Q184*H184</f>
        <v>0</v>
      </c>
      <c r="S184" s="140">
        <v>0</v>
      </c>
      <c r="T184" s="141">
        <f>S184*H184</f>
        <v>0</v>
      </c>
      <c r="AR184" s="142" t="s">
        <v>170</v>
      </c>
      <c r="AT184" s="142" t="s">
        <v>165</v>
      </c>
      <c r="AU184" s="142" t="s">
        <v>182</v>
      </c>
      <c r="AY184" s="16" t="s">
        <v>162</v>
      </c>
      <c r="BE184" s="143">
        <f>IF(N184="základní",J184,0)</f>
        <v>0</v>
      </c>
      <c r="BF184" s="143">
        <f>IF(N184="snížená",J184,0)</f>
        <v>0</v>
      </c>
      <c r="BG184" s="143">
        <f>IF(N184="zákl. přenesená",J184,0)</f>
        <v>0</v>
      </c>
      <c r="BH184" s="143">
        <f>IF(N184="sníž. přenesená",J184,0)</f>
        <v>0</v>
      </c>
      <c r="BI184" s="143">
        <f>IF(N184="nulová",J184,0)</f>
        <v>0</v>
      </c>
      <c r="BJ184" s="16" t="s">
        <v>86</v>
      </c>
      <c r="BK184" s="143">
        <f>ROUND(I184*H184,2)</f>
        <v>0</v>
      </c>
      <c r="BL184" s="16" t="s">
        <v>170</v>
      </c>
      <c r="BM184" s="142" t="s">
        <v>1025</v>
      </c>
    </row>
    <row r="185" spans="2:65" s="1" customFormat="1" ht="39">
      <c r="B185" s="31"/>
      <c r="D185" s="144" t="s">
        <v>172</v>
      </c>
      <c r="F185" s="145" t="s">
        <v>3887</v>
      </c>
      <c r="I185" s="146"/>
      <c r="L185" s="31"/>
      <c r="M185" s="147"/>
      <c r="T185" s="55"/>
      <c r="AT185" s="16" t="s">
        <v>172</v>
      </c>
      <c r="AU185" s="16" t="s">
        <v>182</v>
      </c>
    </row>
    <row r="186" spans="2:65" s="11" customFormat="1" ht="20.85" customHeight="1">
      <c r="B186" s="119"/>
      <c r="D186" s="120" t="s">
        <v>77</v>
      </c>
      <c r="E186" s="129" t="s">
        <v>196</v>
      </c>
      <c r="F186" s="129" t="s">
        <v>981</v>
      </c>
      <c r="I186" s="122"/>
      <c r="J186" s="130">
        <f>BK186</f>
        <v>0</v>
      </c>
      <c r="L186" s="119"/>
      <c r="M186" s="124"/>
      <c r="P186" s="125">
        <f>SUM(P187:P188)</f>
        <v>0</v>
      </c>
      <c r="R186" s="125">
        <f>SUM(R187:R188)</f>
        <v>0</v>
      </c>
      <c r="T186" s="126">
        <f>SUM(T187:T188)</f>
        <v>0</v>
      </c>
      <c r="AR186" s="120" t="s">
        <v>86</v>
      </c>
      <c r="AT186" s="127" t="s">
        <v>77</v>
      </c>
      <c r="AU186" s="127" t="s">
        <v>88</v>
      </c>
      <c r="AY186" s="120" t="s">
        <v>162</v>
      </c>
      <c r="BK186" s="128">
        <f>SUM(BK187:BK188)</f>
        <v>0</v>
      </c>
    </row>
    <row r="187" spans="2:65" s="1" customFormat="1" ht="33" customHeight="1">
      <c r="B187" s="31"/>
      <c r="C187" s="131" t="s">
        <v>283</v>
      </c>
      <c r="D187" s="131" t="s">
        <v>165</v>
      </c>
      <c r="E187" s="132" t="s">
        <v>1134</v>
      </c>
      <c r="F187" s="133" t="s">
        <v>4118</v>
      </c>
      <c r="G187" s="134" t="s">
        <v>353</v>
      </c>
      <c r="H187" s="135">
        <v>3.9E-2</v>
      </c>
      <c r="I187" s="136"/>
      <c r="J187" s="137">
        <f>ROUND(I187*H187,2)</f>
        <v>0</v>
      </c>
      <c r="K187" s="133" t="s">
        <v>1</v>
      </c>
      <c r="L187" s="31"/>
      <c r="M187" s="138" t="s">
        <v>1</v>
      </c>
      <c r="N187" s="139" t="s">
        <v>43</v>
      </c>
      <c r="P187" s="140">
        <f>O187*H187</f>
        <v>0</v>
      </c>
      <c r="Q187" s="140">
        <v>0</v>
      </c>
      <c r="R187" s="140">
        <f>Q187*H187</f>
        <v>0</v>
      </c>
      <c r="S187" s="140">
        <v>0</v>
      </c>
      <c r="T187" s="141">
        <f>S187*H187</f>
        <v>0</v>
      </c>
      <c r="AR187" s="142" t="s">
        <v>170</v>
      </c>
      <c r="AT187" s="142" t="s">
        <v>165</v>
      </c>
      <c r="AU187" s="142" t="s">
        <v>182</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1051</v>
      </c>
    </row>
    <row r="188" spans="2:65" s="1" customFormat="1" ht="19.5">
      <c r="B188" s="31"/>
      <c r="D188" s="144" t="s">
        <v>172</v>
      </c>
      <c r="F188" s="145" t="s">
        <v>3846</v>
      </c>
      <c r="I188" s="146"/>
      <c r="L188" s="31"/>
      <c r="M188" s="147"/>
      <c r="T188" s="55"/>
      <c r="AT188" s="16" t="s">
        <v>172</v>
      </c>
      <c r="AU188" s="16" t="s">
        <v>182</v>
      </c>
    </row>
    <row r="189" spans="2:65" s="11" customFormat="1" ht="20.85" customHeight="1">
      <c r="B189" s="119"/>
      <c r="D189" s="120" t="s">
        <v>77</v>
      </c>
      <c r="E189" s="129" t="s">
        <v>205</v>
      </c>
      <c r="F189" s="129" t="s">
        <v>1218</v>
      </c>
      <c r="I189" s="122"/>
      <c r="J189" s="130">
        <f>BK189</f>
        <v>0</v>
      </c>
      <c r="L189" s="119"/>
      <c r="M189" s="124"/>
      <c r="P189" s="125">
        <f>SUM(P190:P205)</f>
        <v>0</v>
      </c>
      <c r="R189" s="125">
        <f>SUM(R190:R205)</f>
        <v>0</v>
      </c>
      <c r="T189" s="126">
        <f>SUM(T190:T205)</f>
        <v>0</v>
      </c>
      <c r="AR189" s="120" t="s">
        <v>88</v>
      </c>
      <c r="AT189" s="127" t="s">
        <v>77</v>
      </c>
      <c r="AU189" s="127" t="s">
        <v>88</v>
      </c>
      <c r="AY189" s="120" t="s">
        <v>162</v>
      </c>
      <c r="BK189" s="128">
        <f>SUM(BK190:BK205)</f>
        <v>0</v>
      </c>
    </row>
    <row r="190" spans="2:65" s="1" customFormat="1" ht="24.2" customHeight="1">
      <c r="B190" s="31"/>
      <c r="C190" s="131" t="s">
        <v>287</v>
      </c>
      <c r="D190" s="131" t="s">
        <v>165</v>
      </c>
      <c r="E190" s="132" t="s">
        <v>4014</v>
      </c>
      <c r="F190" s="133" t="s">
        <v>4015</v>
      </c>
      <c r="G190" s="134" t="s">
        <v>208</v>
      </c>
      <c r="H190" s="135">
        <v>15</v>
      </c>
      <c r="I190" s="136"/>
      <c r="J190" s="137">
        <f>ROUND(I190*H190,2)</f>
        <v>0</v>
      </c>
      <c r="K190" s="133" t="s">
        <v>1</v>
      </c>
      <c r="L190" s="31"/>
      <c r="M190" s="138" t="s">
        <v>1</v>
      </c>
      <c r="N190" s="139" t="s">
        <v>43</v>
      </c>
      <c r="P190" s="140">
        <f>O190*H190</f>
        <v>0</v>
      </c>
      <c r="Q190" s="140">
        <v>0</v>
      </c>
      <c r="R190" s="140">
        <f>Q190*H190</f>
        <v>0</v>
      </c>
      <c r="S190" s="140">
        <v>0</v>
      </c>
      <c r="T190" s="141">
        <f>S190*H190</f>
        <v>0</v>
      </c>
      <c r="AR190" s="142" t="s">
        <v>245</v>
      </c>
      <c r="AT190" s="142" t="s">
        <v>165</v>
      </c>
      <c r="AU190" s="142" t="s">
        <v>182</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245</v>
      </c>
      <c r="BM190" s="142" t="s">
        <v>1085</v>
      </c>
    </row>
    <row r="191" spans="2:65" s="1" customFormat="1" ht="19.5">
      <c r="B191" s="31"/>
      <c r="D191" s="144" t="s">
        <v>172</v>
      </c>
      <c r="F191" s="145" t="s">
        <v>3846</v>
      </c>
      <c r="I191" s="146"/>
      <c r="L191" s="31"/>
      <c r="M191" s="147"/>
      <c r="T191" s="55"/>
      <c r="AT191" s="16" t="s">
        <v>172</v>
      </c>
      <c r="AU191" s="16" t="s">
        <v>182</v>
      </c>
    </row>
    <row r="192" spans="2:65" s="1" customFormat="1" ht="33" customHeight="1">
      <c r="B192" s="31"/>
      <c r="C192" s="131" t="s">
        <v>291</v>
      </c>
      <c r="D192" s="131" t="s">
        <v>165</v>
      </c>
      <c r="E192" s="132" t="s">
        <v>4016</v>
      </c>
      <c r="F192" s="133" t="s">
        <v>4017</v>
      </c>
      <c r="G192" s="134" t="s">
        <v>208</v>
      </c>
      <c r="H192" s="135">
        <v>15</v>
      </c>
      <c r="I192" s="136"/>
      <c r="J192" s="137">
        <f>ROUND(I192*H192,2)</f>
        <v>0</v>
      </c>
      <c r="K192" s="133" t="s">
        <v>1</v>
      </c>
      <c r="L192" s="31"/>
      <c r="M192" s="138" t="s">
        <v>1</v>
      </c>
      <c r="N192" s="139" t="s">
        <v>43</v>
      </c>
      <c r="P192" s="140">
        <f>O192*H192</f>
        <v>0</v>
      </c>
      <c r="Q192" s="140">
        <v>0</v>
      </c>
      <c r="R192" s="140">
        <f>Q192*H192</f>
        <v>0</v>
      </c>
      <c r="S192" s="140">
        <v>0</v>
      </c>
      <c r="T192" s="141">
        <f>S192*H192</f>
        <v>0</v>
      </c>
      <c r="AR192" s="142" t="s">
        <v>245</v>
      </c>
      <c r="AT192" s="142" t="s">
        <v>165</v>
      </c>
      <c r="AU192" s="142" t="s">
        <v>182</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245</v>
      </c>
      <c r="BM192" s="142" t="s">
        <v>1098</v>
      </c>
    </row>
    <row r="193" spans="2:65" s="1" customFormat="1" ht="39">
      <c r="B193" s="31"/>
      <c r="D193" s="144" t="s">
        <v>172</v>
      </c>
      <c r="F193" s="145" t="s">
        <v>3895</v>
      </c>
      <c r="I193" s="146"/>
      <c r="L193" s="31"/>
      <c r="M193" s="147"/>
      <c r="T193" s="55"/>
      <c r="AT193" s="16" t="s">
        <v>172</v>
      </c>
      <c r="AU193" s="16" t="s">
        <v>182</v>
      </c>
    </row>
    <row r="194" spans="2:65" s="1" customFormat="1" ht="55.5" customHeight="1">
      <c r="B194" s="31"/>
      <c r="C194" s="131" t="s">
        <v>295</v>
      </c>
      <c r="D194" s="131" t="s">
        <v>165</v>
      </c>
      <c r="E194" s="132" t="s">
        <v>4018</v>
      </c>
      <c r="F194" s="133" t="s">
        <v>4119</v>
      </c>
      <c r="G194" s="134" t="s">
        <v>208</v>
      </c>
      <c r="H194" s="135">
        <v>17.25</v>
      </c>
      <c r="I194" s="136"/>
      <c r="J194" s="137">
        <f>ROUND(I194*H194,2)</f>
        <v>0</v>
      </c>
      <c r="K194" s="133" t="s">
        <v>1</v>
      </c>
      <c r="L194" s="31"/>
      <c r="M194" s="138" t="s">
        <v>1</v>
      </c>
      <c r="N194" s="139" t="s">
        <v>43</v>
      </c>
      <c r="P194" s="140">
        <f>O194*H194</f>
        <v>0</v>
      </c>
      <c r="Q194" s="140">
        <v>0</v>
      </c>
      <c r="R194" s="140">
        <f>Q194*H194</f>
        <v>0</v>
      </c>
      <c r="S194" s="140">
        <v>0</v>
      </c>
      <c r="T194" s="141">
        <f>S194*H194</f>
        <v>0</v>
      </c>
      <c r="AR194" s="142" t="s">
        <v>245</v>
      </c>
      <c r="AT194" s="142" t="s">
        <v>165</v>
      </c>
      <c r="AU194" s="142" t="s">
        <v>182</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245</v>
      </c>
      <c r="BM194" s="142" t="s">
        <v>1107</v>
      </c>
    </row>
    <row r="195" spans="2:65" s="1" customFormat="1" ht="58.5">
      <c r="B195" s="31"/>
      <c r="D195" s="144" t="s">
        <v>172</v>
      </c>
      <c r="F195" s="145" t="s">
        <v>3898</v>
      </c>
      <c r="I195" s="146"/>
      <c r="L195" s="31"/>
      <c r="M195" s="147"/>
      <c r="T195" s="55"/>
      <c r="AT195" s="16" t="s">
        <v>172</v>
      </c>
      <c r="AU195" s="16" t="s">
        <v>182</v>
      </c>
    </row>
    <row r="196" spans="2:65" s="1" customFormat="1" ht="16.5" customHeight="1">
      <c r="B196" s="31"/>
      <c r="C196" s="131" t="s">
        <v>299</v>
      </c>
      <c r="D196" s="131" t="s">
        <v>165</v>
      </c>
      <c r="E196" s="132" t="s">
        <v>4020</v>
      </c>
      <c r="F196" s="133" t="s">
        <v>4120</v>
      </c>
      <c r="G196" s="134" t="s">
        <v>268</v>
      </c>
      <c r="H196" s="135">
        <v>1</v>
      </c>
      <c r="I196" s="136"/>
      <c r="J196" s="137">
        <f>ROUND(I196*H196,2)</f>
        <v>0</v>
      </c>
      <c r="K196" s="133" t="s">
        <v>1</v>
      </c>
      <c r="L196" s="31"/>
      <c r="M196" s="138" t="s">
        <v>1</v>
      </c>
      <c r="N196" s="139" t="s">
        <v>43</v>
      </c>
      <c r="P196" s="140">
        <f>O196*H196</f>
        <v>0</v>
      </c>
      <c r="Q196" s="140">
        <v>0</v>
      </c>
      <c r="R196" s="140">
        <f>Q196*H196</f>
        <v>0</v>
      </c>
      <c r="S196" s="140">
        <v>0</v>
      </c>
      <c r="T196" s="141">
        <f>S196*H196</f>
        <v>0</v>
      </c>
      <c r="AR196" s="142" t="s">
        <v>245</v>
      </c>
      <c r="AT196" s="142" t="s">
        <v>165</v>
      </c>
      <c r="AU196" s="142" t="s">
        <v>182</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245</v>
      </c>
      <c r="BM196" s="142" t="s">
        <v>1127</v>
      </c>
    </row>
    <row r="197" spans="2:65" s="1" customFormat="1" ht="97.5">
      <c r="B197" s="31"/>
      <c r="D197" s="144" t="s">
        <v>172</v>
      </c>
      <c r="F197" s="145" t="s">
        <v>4121</v>
      </c>
      <c r="I197" s="146"/>
      <c r="L197" s="31"/>
      <c r="M197" s="147"/>
      <c r="T197" s="55"/>
      <c r="AT197" s="16" t="s">
        <v>172</v>
      </c>
      <c r="AU197" s="16" t="s">
        <v>182</v>
      </c>
    </row>
    <row r="198" spans="2:65" s="1" customFormat="1" ht="16.5" customHeight="1">
      <c r="B198" s="31"/>
      <c r="C198" s="131" t="s">
        <v>304</v>
      </c>
      <c r="D198" s="131" t="s">
        <v>165</v>
      </c>
      <c r="E198" s="132" t="s">
        <v>4023</v>
      </c>
      <c r="F198" s="133" t="s">
        <v>4122</v>
      </c>
      <c r="G198" s="134" t="s">
        <v>268</v>
      </c>
      <c r="H198" s="135">
        <v>1</v>
      </c>
      <c r="I198" s="136"/>
      <c r="J198" s="137">
        <f>ROUND(I198*H198,2)</f>
        <v>0</v>
      </c>
      <c r="K198" s="133" t="s">
        <v>1</v>
      </c>
      <c r="L198" s="31"/>
      <c r="M198" s="138" t="s">
        <v>1</v>
      </c>
      <c r="N198" s="139" t="s">
        <v>43</v>
      </c>
      <c r="P198" s="140">
        <f>O198*H198</f>
        <v>0</v>
      </c>
      <c r="Q198" s="140">
        <v>0</v>
      </c>
      <c r="R198" s="140">
        <f>Q198*H198</f>
        <v>0</v>
      </c>
      <c r="S198" s="140">
        <v>0</v>
      </c>
      <c r="T198" s="141">
        <f>S198*H198</f>
        <v>0</v>
      </c>
      <c r="AR198" s="142" t="s">
        <v>245</v>
      </c>
      <c r="AT198" s="142" t="s">
        <v>165</v>
      </c>
      <c r="AU198" s="142" t="s">
        <v>182</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245</v>
      </c>
      <c r="BM198" s="142" t="s">
        <v>1133</v>
      </c>
    </row>
    <row r="199" spans="2:65" s="1" customFormat="1" ht="97.5">
      <c r="B199" s="31"/>
      <c r="D199" s="144" t="s">
        <v>172</v>
      </c>
      <c r="F199" s="145" t="s">
        <v>4123</v>
      </c>
      <c r="I199" s="146"/>
      <c r="L199" s="31"/>
      <c r="M199" s="147"/>
      <c r="T199" s="55"/>
      <c r="AT199" s="16" t="s">
        <v>172</v>
      </c>
      <c r="AU199" s="16" t="s">
        <v>182</v>
      </c>
    </row>
    <row r="200" spans="2:65" s="1" customFormat="1" ht="24.2" customHeight="1">
      <c r="B200" s="31"/>
      <c r="C200" s="131" t="s">
        <v>308</v>
      </c>
      <c r="D200" s="131" t="s">
        <v>165</v>
      </c>
      <c r="E200" s="132" t="s">
        <v>4035</v>
      </c>
      <c r="F200" s="133" t="s">
        <v>4036</v>
      </c>
      <c r="G200" s="134" t="s">
        <v>168</v>
      </c>
      <c r="H200" s="135">
        <v>2.5</v>
      </c>
      <c r="I200" s="136"/>
      <c r="J200" s="137">
        <f>ROUND(I200*H200,2)</f>
        <v>0</v>
      </c>
      <c r="K200" s="133" t="s">
        <v>1</v>
      </c>
      <c r="L200" s="31"/>
      <c r="M200" s="138" t="s">
        <v>1</v>
      </c>
      <c r="N200" s="139" t="s">
        <v>43</v>
      </c>
      <c r="P200" s="140">
        <f>O200*H200</f>
        <v>0</v>
      </c>
      <c r="Q200" s="140">
        <v>0</v>
      </c>
      <c r="R200" s="140">
        <f>Q200*H200</f>
        <v>0</v>
      </c>
      <c r="S200" s="140">
        <v>0</v>
      </c>
      <c r="T200" s="141">
        <f>S200*H200</f>
        <v>0</v>
      </c>
      <c r="AR200" s="142" t="s">
        <v>245</v>
      </c>
      <c r="AT200" s="142" t="s">
        <v>165</v>
      </c>
      <c r="AU200" s="142" t="s">
        <v>182</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245</v>
      </c>
      <c r="BM200" s="142" t="s">
        <v>1141</v>
      </c>
    </row>
    <row r="201" spans="2:65" s="1" customFormat="1" ht="19.5">
      <c r="B201" s="31"/>
      <c r="D201" s="144" t="s">
        <v>172</v>
      </c>
      <c r="F201" s="145" t="s">
        <v>3846</v>
      </c>
      <c r="I201" s="146"/>
      <c r="L201" s="31"/>
      <c r="M201" s="147"/>
      <c r="T201" s="55"/>
      <c r="AT201" s="16" t="s">
        <v>172</v>
      </c>
      <c r="AU201" s="16" t="s">
        <v>182</v>
      </c>
    </row>
    <row r="202" spans="2:65" s="1" customFormat="1" ht="33" customHeight="1">
      <c r="B202" s="31"/>
      <c r="C202" s="131" t="s">
        <v>313</v>
      </c>
      <c r="D202" s="131" t="s">
        <v>165</v>
      </c>
      <c r="E202" s="132" t="s">
        <v>3911</v>
      </c>
      <c r="F202" s="133" t="s">
        <v>4124</v>
      </c>
      <c r="G202" s="134" t="s">
        <v>208</v>
      </c>
      <c r="H202" s="135">
        <v>16.5</v>
      </c>
      <c r="I202" s="136"/>
      <c r="J202" s="137">
        <f>ROUND(I202*H202,2)</f>
        <v>0</v>
      </c>
      <c r="K202" s="133" t="s">
        <v>1</v>
      </c>
      <c r="L202" s="31"/>
      <c r="M202" s="138" t="s">
        <v>1</v>
      </c>
      <c r="N202" s="139" t="s">
        <v>43</v>
      </c>
      <c r="P202" s="140">
        <f>O202*H202</f>
        <v>0</v>
      </c>
      <c r="Q202" s="140">
        <v>0</v>
      </c>
      <c r="R202" s="140">
        <f>Q202*H202</f>
        <v>0</v>
      </c>
      <c r="S202" s="140">
        <v>0</v>
      </c>
      <c r="T202" s="141">
        <f>S202*H202</f>
        <v>0</v>
      </c>
      <c r="AR202" s="142" t="s">
        <v>245</v>
      </c>
      <c r="AT202" s="142" t="s">
        <v>165</v>
      </c>
      <c r="AU202" s="142" t="s">
        <v>182</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245</v>
      </c>
      <c r="BM202" s="142" t="s">
        <v>1152</v>
      </c>
    </row>
    <row r="203" spans="2:65" s="1" customFormat="1" ht="19.5">
      <c r="B203" s="31"/>
      <c r="D203" s="144" t="s">
        <v>172</v>
      </c>
      <c r="F203" s="145" t="s">
        <v>3846</v>
      </c>
      <c r="I203" s="146"/>
      <c r="L203" s="31"/>
      <c r="M203" s="147"/>
      <c r="T203" s="55"/>
      <c r="AT203" s="16" t="s">
        <v>172</v>
      </c>
      <c r="AU203" s="16" t="s">
        <v>182</v>
      </c>
    </row>
    <row r="204" spans="2:65" s="1" customFormat="1" ht="16.5" customHeight="1">
      <c r="B204" s="31"/>
      <c r="C204" s="131" t="s">
        <v>318</v>
      </c>
      <c r="D204" s="131" t="s">
        <v>165</v>
      </c>
      <c r="E204" s="132" t="s">
        <v>4046</v>
      </c>
      <c r="F204" s="133" t="s">
        <v>4047</v>
      </c>
      <c r="G204" s="134" t="s">
        <v>268</v>
      </c>
      <c r="H204" s="135">
        <v>1</v>
      </c>
      <c r="I204" s="136"/>
      <c r="J204" s="137">
        <f>ROUND(I204*H204,2)</f>
        <v>0</v>
      </c>
      <c r="K204" s="133" t="s">
        <v>1</v>
      </c>
      <c r="L204" s="31"/>
      <c r="M204" s="138" t="s">
        <v>1</v>
      </c>
      <c r="N204" s="139" t="s">
        <v>43</v>
      </c>
      <c r="P204" s="140">
        <f>O204*H204</f>
        <v>0</v>
      </c>
      <c r="Q204" s="140">
        <v>0</v>
      </c>
      <c r="R204" s="140">
        <f>Q204*H204</f>
        <v>0</v>
      </c>
      <c r="S204" s="140">
        <v>0</v>
      </c>
      <c r="T204" s="141">
        <f>S204*H204</f>
        <v>0</v>
      </c>
      <c r="AR204" s="142" t="s">
        <v>245</v>
      </c>
      <c r="AT204" s="142" t="s">
        <v>165</v>
      </c>
      <c r="AU204" s="142" t="s">
        <v>182</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245</v>
      </c>
      <c r="BM204" s="142" t="s">
        <v>1181</v>
      </c>
    </row>
    <row r="205" spans="2:65" s="1" customFormat="1" ht="58.5">
      <c r="B205" s="31"/>
      <c r="D205" s="144" t="s">
        <v>172</v>
      </c>
      <c r="F205" s="145" t="s">
        <v>4043</v>
      </c>
      <c r="I205" s="146"/>
      <c r="L205" s="31"/>
      <c r="M205" s="147"/>
      <c r="T205" s="55"/>
      <c r="AT205" s="16" t="s">
        <v>172</v>
      </c>
      <c r="AU205" s="16" t="s">
        <v>182</v>
      </c>
    </row>
    <row r="206" spans="2:65" s="11" customFormat="1" ht="20.85" customHeight="1">
      <c r="B206" s="119"/>
      <c r="D206" s="120" t="s">
        <v>77</v>
      </c>
      <c r="E206" s="129" t="s">
        <v>163</v>
      </c>
      <c r="F206" s="129" t="s">
        <v>164</v>
      </c>
      <c r="I206" s="122"/>
      <c r="J206" s="130">
        <f>BK206</f>
        <v>0</v>
      </c>
      <c r="L206" s="119"/>
      <c r="M206" s="124"/>
      <c r="P206" s="125">
        <f>SUM(P207:P208)</f>
        <v>0</v>
      </c>
      <c r="R206" s="125">
        <f>SUM(R207:R208)</f>
        <v>0</v>
      </c>
      <c r="T206" s="126">
        <f>SUM(T207:T208)</f>
        <v>0</v>
      </c>
      <c r="AR206" s="120" t="s">
        <v>88</v>
      </c>
      <c r="AT206" s="127" t="s">
        <v>77</v>
      </c>
      <c r="AU206" s="127" t="s">
        <v>88</v>
      </c>
      <c r="AY206" s="120" t="s">
        <v>162</v>
      </c>
      <c r="BK206" s="128">
        <f>SUM(BK207:BK208)</f>
        <v>0</v>
      </c>
    </row>
    <row r="207" spans="2:65" s="1" customFormat="1" ht="24.2" customHeight="1">
      <c r="B207" s="31"/>
      <c r="C207" s="131" t="s">
        <v>324</v>
      </c>
      <c r="D207" s="131" t="s">
        <v>165</v>
      </c>
      <c r="E207" s="132" t="s">
        <v>4048</v>
      </c>
      <c r="F207" s="133" t="s">
        <v>4049</v>
      </c>
      <c r="G207" s="134" t="s">
        <v>208</v>
      </c>
      <c r="H207" s="135">
        <v>0.2</v>
      </c>
      <c r="I207" s="136"/>
      <c r="J207" s="137">
        <f>ROUND(I207*H207,2)</f>
        <v>0</v>
      </c>
      <c r="K207" s="133" t="s">
        <v>1</v>
      </c>
      <c r="L207" s="31"/>
      <c r="M207" s="138" t="s">
        <v>1</v>
      </c>
      <c r="N207" s="139" t="s">
        <v>43</v>
      </c>
      <c r="P207" s="140">
        <f>O207*H207</f>
        <v>0</v>
      </c>
      <c r="Q207" s="140">
        <v>0</v>
      </c>
      <c r="R207" s="140">
        <f>Q207*H207</f>
        <v>0</v>
      </c>
      <c r="S207" s="140">
        <v>0</v>
      </c>
      <c r="T207" s="141">
        <f>S207*H207</f>
        <v>0</v>
      </c>
      <c r="AR207" s="142" t="s">
        <v>245</v>
      </c>
      <c r="AT207" s="142" t="s">
        <v>165</v>
      </c>
      <c r="AU207" s="142" t="s">
        <v>182</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245</v>
      </c>
      <c r="BM207" s="142" t="s">
        <v>1190</v>
      </c>
    </row>
    <row r="208" spans="2:65" s="1" customFormat="1" ht="19.5">
      <c r="B208" s="31"/>
      <c r="D208" s="144" t="s">
        <v>172</v>
      </c>
      <c r="F208" s="145" t="s">
        <v>3846</v>
      </c>
      <c r="I208" s="146"/>
      <c r="L208" s="31"/>
      <c r="M208" s="147"/>
      <c r="T208" s="55"/>
      <c r="AT208" s="16" t="s">
        <v>172</v>
      </c>
      <c r="AU208" s="16" t="s">
        <v>182</v>
      </c>
    </row>
    <row r="209" spans="2:65" s="11" customFormat="1" ht="20.85" customHeight="1">
      <c r="B209" s="119"/>
      <c r="D209" s="120" t="s">
        <v>77</v>
      </c>
      <c r="E209" s="129" t="s">
        <v>1336</v>
      </c>
      <c r="F209" s="129" t="s">
        <v>1337</v>
      </c>
      <c r="I209" s="122"/>
      <c r="J209" s="130">
        <f>BK209</f>
        <v>0</v>
      </c>
      <c r="L209" s="119"/>
      <c r="M209" s="124"/>
      <c r="P209" s="125">
        <f>SUM(P210:P211)</f>
        <v>0</v>
      </c>
      <c r="R209" s="125">
        <f>SUM(R210:R211)</f>
        <v>0</v>
      </c>
      <c r="T209" s="126">
        <f>SUM(T210:T211)</f>
        <v>0</v>
      </c>
      <c r="AR209" s="120" t="s">
        <v>88</v>
      </c>
      <c r="AT209" s="127" t="s">
        <v>77</v>
      </c>
      <c r="AU209" s="127" t="s">
        <v>88</v>
      </c>
      <c r="AY209" s="120" t="s">
        <v>162</v>
      </c>
      <c r="BK209" s="128">
        <f>SUM(BK210:BK211)</f>
        <v>0</v>
      </c>
    </row>
    <row r="210" spans="2:65" s="1" customFormat="1" ht="24.2" customHeight="1">
      <c r="B210" s="31"/>
      <c r="C210" s="131" t="s">
        <v>330</v>
      </c>
      <c r="D210" s="131" t="s">
        <v>165</v>
      </c>
      <c r="E210" s="132" t="s">
        <v>3917</v>
      </c>
      <c r="F210" s="133" t="s">
        <v>3918</v>
      </c>
      <c r="G210" s="134" t="s">
        <v>353</v>
      </c>
      <c r="H210" s="135">
        <v>20.542999999999999</v>
      </c>
      <c r="I210" s="136"/>
      <c r="J210" s="137">
        <f>ROUND(I210*H210,2)</f>
        <v>0</v>
      </c>
      <c r="K210" s="133" t="s">
        <v>1</v>
      </c>
      <c r="L210" s="31"/>
      <c r="M210" s="138" t="s">
        <v>1</v>
      </c>
      <c r="N210" s="139" t="s">
        <v>43</v>
      </c>
      <c r="P210" s="140">
        <f>O210*H210</f>
        <v>0</v>
      </c>
      <c r="Q210" s="140">
        <v>0</v>
      </c>
      <c r="R210" s="140">
        <f>Q210*H210</f>
        <v>0</v>
      </c>
      <c r="S210" s="140">
        <v>0</v>
      </c>
      <c r="T210" s="141">
        <f>S210*H210</f>
        <v>0</v>
      </c>
      <c r="AR210" s="142" t="s">
        <v>245</v>
      </c>
      <c r="AT210" s="142" t="s">
        <v>165</v>
      </c>
      <c r="AU210" s="142" t="s">
        <v>182</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245</v>
      </c>
      <c r="BM210" s="142" t="s">
        <v>1198</v>
      </c>
    </row>
    <row r="211" spans="2:65" s="1" customFormat="1" ht="19.5">
      <c r="B211" s="31"/>
      <c r="D211" s="144" t="s">
        <v>172</v>
      </c>
      <c r="F211" s="145" t="s">
        <v>3846</v>
      </c>
      <c r="I211" s="146"/>
      <c r="L211" s="31"/>
      <c r="M211" s="147"/>
      <c r="T211" s="55"/>
      <c r="AT211" s="16" t="s">
        <v>172</v>
      </c>
      <c r="AU211" s="16" t="s">
        <v>182</v>
      </c>
    </row>
    <row r="212" spans="2:65" s="11" customFormat="1" ht="22.9" customHeight="1">
      <c r="B212" s="119"/>
      <c r="D212" s="120" t="s">
        <v>77</v>
      </c>
      <c r="E212" s="129" t="s">
        <v>125</v>
      </c>
      <c r="F212" s="129" t="s">
        <v>125</v>
      </c>
      <c r="I212" s="122"/>
      <c r="J212" s="130">
        <f>BK212</f>
        <v>0</v>
      </c>
      <c r="L212" s="119"/>
      <c r="M212" s="124"/>
      <c r="P212" s="125">
        <f>P213+P216</f>
        <v>0</v>
      </c>
      <c r="R212" s="125">
        <f>R213+R216</f>
        <v>0</v>
      </c>
      <c r="T212" s="126">
        <f>T213+T216</f>
        <v>0</v>
      </c>
      <c r="AR212" s="120" t="s">
        <v>170</v>
      </c>
      <c r="AT212" s="127" t="s">
        <v>77</v>
      </c>
      <c r="AU212" s="127" t="s">
        <v>86</v>
      </c>
      <c r="AY212" s="120" t="s">
        <v>162</v>
      </c>
      <c r="BK212" s="128">
        <f>BK213+BK216</f>
        <v>0</v>
      </c>
    </row>
    <row r="213" spans="2:65" s="11" customFormat="1" ht="20.85" customHeight="1">
      <c r="B213" s="119"/>
      <c r="D213" s="120" t="s">
        <v>77</v>
      </c>
      <c r="E213" s="129" t="s">
        <v>3923</v>
      </c>
      <c r="F213" s="129" t="s">
        <v>3924</v>
      </c>
      <c r="I213" s="122"/>
      <c r="J213" s="130">
        <f>BK213</f>
        <v>0</v>
      </c>
      <c r="L213" s="119"/>
      <c r="M213" s="124"/>
      <c r="P213" s="125">
        <f>SUM(P214:P215)</f>
        <v>0</v>
      </c>
      <c r="R213" s="125">
        <f>SUM(R214:R215)</f>
        <v>0</v>
      </c>
      <c r="T213" s="126">
        <f>SUM(T214:T215)</f>
        <v>0</v>
      </c>
      <c r="AR213" s="120" t="s">
        <v>170</v>
      </c>
      <c r="AT213" s="127" t="s">
        <v>77</v>
      </c>
      <c r="AU213" s="127" t="s">
        <v>88</v>
      </c>
      <c r="AY213" s="120" t="s">
        <v>162</v>
      </c>
      <c r="BK213" s="128">
        <f>SUM(BK214:BK215)</f>
        <v>0</v>
      </c>
    </row>
    <row r="214" spans="2:65" s="1" customFormat="1" ht="24.2" customHeight="1">
      <c r="B214" s="31"/>
      <c r="C214" s="131" t="s">
        <v>338</v>
      </c>
      <c r="D214" s="131" t="s">
        <v>165</v>
      </c>
      <c r="E214" s="132" t="s">
        <v>3925</v>
      </c>
      <c r="F214" s="133" t="s">
        <v>3926</v>
      </c>
      <c r="G214" s="134" t="s">
        <v>3904</v>
      </c>
      <c r="H214" s="135">
        <v>1</v>
      </c>
      <c r="I214" s="136"/>
      <c r="J214" s="137">
        <f>ROUND(I214*H214,2)</f>
        <v>0</v>
      </c>
      <c r="K214" s="133" t="s">
        <v>1</v>
      </c>
      <c r="L214" s="31"/>
      <c r="M214" s="138" t="s">
        <v>1</v>
      </c>
      <c r="N214" s="139" t="s">
        <v>43</v>
      </c>
      <c r="P214" s="140">
        <f>O214*H214</f>
        <v>0</v>
      </c>
      <c r="Q214" s="140">
        <v>0</v>
      </c>
      <c r="R214" s="140">
        <f>Q214*H214</f>
        <v>0</v>
      </c>
      <c r="S214" s="140">
        <v>0</v>
      </c>
      <c r="T214" s="141">
        <f>S214*H214</f>
        <v>0</v>
      </c>
      <c r="AR214" s="142" t="s">
        <v>2501</v>
      </c>
      <c r="AT214" s="142" t="s">
        <v>165</v>
      </c>
      <c r="AU214" s="142" t="s">
        <v>182</v>
      </c>
      <c r="AY214" s="16" t="s">
        <v>162</v>
      </c>
      <c r="BE214" s="143">
        <f>IF(N214="základní",J214,0)</f>
        <v>0</v>
      </c>
      <c r="BF214" s="143">
        <f>IF(N214="snížená",J214,0)</f>
        <v>0</v>
      </c>
      <c r="BG214" s="143">
        <f>IF(N214="zákl. přenesená",J214,0)</f>
        <v>0</v>
      </c>
      <c r="BH214" s="143">
        <f>IF(N214="sníž. přenesená",J214,0)</f>
        <v>0</v>
      </c>
      <c r="BI214" s="143">
        <f>IF(N214="nulová",J214,0)</f>
        <v>0</v>
      </c>
      <c r="BJ214" s="16" t="s">
        <v>86</v>
      </c>
      <c r="BK214" s="143">
        <f>ROUND(I214*H214,2)</f>
        <v>0</v>
      </c>
      <c r="BL214" s="16" t="s">
        <v>2501</v>
      </c>
      <c r="BM214" s="142" t="s">
        <v>1206</v>
      </c>
    </row>
    <row r="215" spans="2:65" s="1" customFormat="1" ht="29.25">
      <c r="B215" s="31"/>
      <c r="D215" s="144" t="s">
        <v>172</v>
      </c>
      <c r="F215" s="145" t="s">
        <v>4056</v>
      </c>
      <c r="I215" s="146"/>
      <c r="L215" s="31"/>
      <c r="M215" s="147"/>
      <c r="T215" s="55"/>
      <c r="AT215" s="16" t="s">
        <v>172</v>
      </c>
      <c r="AU215" s="16" t="s">
        <v>182</v>
      </c>
    </row>
    <row r="216" spans="2:65" s="11" customFormat="1" ht="20.85" customHeight="1">
      <c r="B216" s="119"/>
      <c r="D216" s="120" t="s">
        <v>77</v>
      </c>
      <c r="E216" s="129" t="s">
        <v>4057</v>
      </c>
      <c r="F216" s="129" t="s">
        <v>4058</v>
      </c>
      <c r="I216" s="122"/>
      <c r="J216" s="130">
        <f>BK216</f>
        <v>0</v>
      </c>
      <c r="L216" s="119"/>
      <c r="M216" s="124"/>
      <c r="P216" s="125">
        <f>SUM(P217:P218)</f>
        <v>0</v>
      </c>
      <c r="R216" s="125">
        <f>SUM(R217:R218)</f>
        <v>0</v>
      </c>
      <c r="T216" s="126">
        <f>SUM(T217:T218)</f>
        <v>0</v>
      </c>
      <c r="AR216" s="120" t="s">
        <v>170</v>
      </c>
      <c r="AT216" s="127" t="s">
        <v>77</v>
      </c>
      <c r="AU216" s="127" t="s">
        <v>88</v>
      </c>
      <c r="AY216" s="120" t="s">
        <v>162</v>
      </c>
      <c r="BK216" s="128">
        <f>SUM(BK217:BK218)</f>
        <v>0</v>
      </c>
    </row>
    <row r="217" spans="2:65" s="1" customFormat="1" ht="21.75" customHeight="1">
      <c r="B217" s="31"/>
      <c r="C217" s="131" t="s">
        <v>344</v>
      </c>
      <c r="D217" s="131" t="s">
        <v>165</v>
      </c>
      <c r="E217" s="132" t="s">
        <v>4059</v>
      </c>
      <c r="F217" s="133" t="s">
        <v>4060</v>
      </c>
      <c r="G217" s="134" t="s">
        <v>3904</v>
      </c>
      <c r="H217" s="135">
        <v>1</v>
      </c>
      <c r="I217" s="136"/>
      <c r="J217" s="137">
        <f>ROUND(I217*H217,2)</f>
        <v>0</v>
      </c>
      <c r="K217" s="133" t="s">
        <v>1</v>
      </c>
      <c r="L217" s="31"/>
      <c r="M217" s="138" t="s">
        <v>1</v>
      </c>
      <c r="N217" s="139" t="s">
        <v>43</v>
      </c>
      <c r="P217" s="140">
        <f>O217*H217</f>
        <v>0</v>
      </c>
      <c r="Q217" s="140">
        <v>0</v>
      </c>
      <c r="R217" s="140">
        <f>Q217*H217</f>
        <v>0</v>
      </c>
      <c r="S217" s="140">
        <v>0</v>
      </c>
      <c r="T217" s="141">
        <f>S217*H217</f>
        <v>0</v>
      </c>
      <c r="AR217" s="142" t="s">
        <v>2501</v>
      </c>
      <c r="AT217" s="142" t="s">
        <v>165</v>
      </c>
      <c r="AU217" s="142" t="s">
        <v>182</v>
      </c>
      <c r="AY217" s="16" t="s">
        <v>162</v>
      </c>
      <c r="BE217" s="143">
        <f>IF(N217="základní",J217,0)</f>
        <v>0</v>
      </c>
      <c r="BF217" s="143">
        <f>IF(N217="snížená",J217,0)</f>
        <v>0</v>
      </c>
      <c r="BG217" s="143">
        <f>IF(N217="zákl. přenesená",J217,0)</f>
        <v>0</v>
      </c>
      <c r="BH217" s="143">
        <f>IF(N217="sníž. přenesená",J217,0)</f>
        <v>0</v>
      </c>
      <c r="BI217" s="143">
        <f>IF(N217="nulová",J217,0)</f>
        <v>0</v>
      </c>
      <c r="BJ217" s="16" t="s">
        <v>86</v>
      </c>
      <c r="BK217" s="143">
        <f>ROUND(I217*H217,2)</f>
        <v>0</v>
      </c>
      <c r="BL217" s="16" t="s">
        <v>2501</v>
      </c>
      <c r="BM217" s="142" t="s">
        <v>1214</v>
      </c>
    </row>
    <row r="218" spans="2:65" s="1" customFormat="1" ht="19.5">
      <c r="B218" s="31"/>
      <c r="D218" s="144" t="s">
        <v>172</v>
      </c>
      <c r="F218" s="145" t="s">
        <v>3846</v>
      </c>
      <c r="I218" s="146"/>
      <c r="L218" s="31"/>
      <c r="M218" s="188"/>
      <c r="N218" s="170"/>
      <c r="O218" s="170"/>
      <c r="P218" s="170"/>
      <c r="Q218" s="170"/>
      <c r="R218" s="170"/>
      <c r="S218" s="170"/>
      <c r="T218" s="189"/>
      <c r="AT218" s="16" t="s">
        <v>172</v>
      </c>
      <c r="AU218" s="16" t="s">
        <v>182</v>
      </c>
    </row>
    <row r="219" spans="2:65" s="1" customFormat="1" ht="6.95" customHeight="1">
      <c r="B219" s="43"/>
      <c r="C219" s="44"/>
      <c r="D219" s="44"/>
      <c r="E219" s="44"/>
      <c r="F219" s="44"/>
      <c r="G219" s="44"/>
      <c r="H219" s="44"/>
      <c r="I219" s="44"/>
      <c r="J219" s="44"/>
      <c r="K219" s="44"/>
      <c r="L219" s="31"/>
    </row>
  </sheetData>
  <sheetProtection algorithmName="SHA-512" hashValue="U3x3NZnKNBVj0uIUtHEVUTddOBEhkof9BpQ/btMMAv3S5cC7bML45ZuIe1aiMPkHRmlVmnTTbwclWUyRjShYQQ==" saltValue="8mrMzt8BsP/EiAl//LFnkjOQ724PSkAptaq3c5P5BO7qKEkCZZQyLU80ijgVw+hHrKR4h4bCKjAtVSzqj7DxnQ==" spinCount="100000" sheet="1" objects="1" scenarios="1" formatColumns="0" formatRows="0" autoFilter="0"/>
  <autoFilter ref="C130:K218" xr:uid="{00000000-0009-0000-0000-00000D000000}"/>
  <mergeCells count="9">
    <mergeCell ref="E87:H87"/>
    <mergeCell ref="E121:H121"/>
    <mergeCell ref="E123:H123"/>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4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127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4125</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ROUND(J118,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ROUND((SUM(BE118:BE145)),  2)</f>
        <v>0</v>
      </c>
      <c r="I33" s="91">
        <v>0.21</v>
      </c>
      <c r="J33" s="90">
        <f>ROUND(((SUM(BE118:BE145))*I33),  2)</f>
        <v>0</v>
      </c>
      <c r="L33" s="31"/>
    </row>
    <row r="34" spans="2:12" s="1" customFormat="1" ht="14.45" customHeight="1">
      <c r="B34" s="31"/>
      <c r="E34" s="26" t="s">
        <v>44</v>
      </c>
      <c r="F34" s="90">
        <f>ROUND((SUM(BF118:BF145)),  2)</f>
        <v>0</v>
      </c>
      <c r="I34" s="91">
        <v>0.15</v>
      </c>
      <c r="J34" s="90">
        <f>ROUND(((SUM(BF118:BF145))*I34),  2)</f>
        <v>0</v>
      </c>
      <c r="L34" s="31"/>
    </row>
    <row r="35" spans="2:12" s="1" customFormat="1" ht="14.45" hidden="1" customHeight="1">
      <c r="B35" s="31"/>
      <c r="E35" s="26" t="s">
        <v>45</v>
      </c>
      <c r="F35" s="90">
        <f>ROUND((SUM(BG118:BG145)),  2)</f>
        <v>0</v>
      </c>
      <c r="I35" s="91">
        <v>0.21</v>
      </c>
      <c r="J35" s="90">
        <f>0</f>
        <v>0</v>
      </c>
      <c r="L35" s="31"/>
    </row>
    <row r="36" spans="2:12" s="1" customFormat="1" ht="14.45" hidden="1" customHeight="1">
      <c r="B36" s="31"/>
      <c r="E36" s="26" t="s">
        <v>46</v>
      </c>
      <c r="F36" s="90">
        <f>ROUND((SUM(BH118:BH145)),  2)</f>
        <v>0</v>
      </c>
      <c r="I36" s="91">
        <v>0.15</v>
      </c>
      <c r="J36" s="90">
        <f>0</f>
        <v>0</v>
      </c>
      <c r="L36" s="31"/>
    </row>
    <row r="37" spans="2:12" s="1" customFormat="1" ht="14.45" hidden="1" customHeight="1">
      <c r="B37" s="31"/>
      <c r="E37" s="26" t="s">
        <v>47</v>
      </c>
      <c r="F37" s="90">
        <f>ROUND((SUM(BI118:BI145)),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VRN - HZ HEŘMANICE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J118</f>
        <v>0</v>
      </c>
      <c r="L96" s="31"/>
      <c r="AU96" s="16" t="s">
        <v>135</v>
      </c>
    </row>
    <row r="97" spans="2:12" s="8" customFormat="1" ht="24.95" hidden="1" customHeight="1">
      <c r="B97" s="103"/>
      <c r="D97" s="104" t="s">
        <v>4126</v>
      </c>
      <c r="E97" s="105"/>
      <c r="F97" s="105"/>
      <c r="G97" s="105"/>
      <c r="H97" s="105"/>
      <c r="I97" s="105"/>
      <c r="J97" s="106">
        <f>J119</f>
        <v>0</v>
      </c>
      <c r="L97" s="103"/>
    </row>
    <row r="98" spans="2:12" s="8" customFormat="1" ht="24.95" hidden="1" customHeight="1">
      <c r="B98" s="103"/>
      <c r="D98" s="104" t="s">
        <v>4127</v>
      </c>
      <c r="E98" s="105"/>
      <c r="F98" s="105"/>
      <c r="G98" s="105"/>
      <c r="H98" s="105"/>
      <c r="I98" s="105"/>
      <c r="J98" s="106">
        <f>J145</f>
        <v>0</v>
      </c>
      <c r="L98" s="103"/>
    </row>
    <row r="99" spans="2:12" s="1" customFormat="1" ht="21.75" hidden="1" customHeight="1">
      <c r="B99" s="31"/>
      <c r="L99" s="31"/>
    </row>
    <row r="100" spans="2:12" s="1" customFormat="1" ht="6.95" hidden="1" customHeight="1">
      <c r="B100" s="43"/>
      <c r="C100" s="44"/>
      <c r="D100" s="44"/>
      <c r="E100" s="44"/>
      <c r="F100" s="44"/>
      <c r="G100" s="44"/>
      <c r="H100" s="44"/>
      <c r="I100" s="44"/>
      <c r="J100" s="44"/>
      <c r="K100" s="44"/>
      <c r="L100" s="31"/>
    </row>
    <row r="101" spans="2:12" ht="11.25" hidden="1"/>
    <row r="102" spans="2:12" ht="11.25" hidden="1"/>
    <row r="103" spans="2:12" ht="11.25" hidden="1"/>
    <row r="104" spans="2:12" s="1" customFormat="1" ht="6.95" customHeight="1">
      <c r="B104" s="45"/>
      <c r="C104" s="46"/>
      <c r="D104" s="46"/>
      <c r="E104" s="46"/>
      <c r="F104" s="46"/>
      <c r="G104" s="46"/>
      <c r="H104" s="46"/>
      <c r="I104" s="46"/>
      <c r="J104" s="46"/>
      <c r="K104" s="46"/>
      <c r="L104" s="31"/>
    </row>
    <row r="105" spans="2:12" s="1" customFormat="1" ht="24.95" customHeight="1">
      <c r="B105" s="31"/>
      <c r="C105" s="20" t="s">
        <v>147</v>
      </c>
      <c r="L105" s="31"/>
    </row>
    <row r="106" spans="2:12" s="1" customFormat="1" ht="6.95" customHeight="1">
      <c r="B106" s="31"/>
      <c r="L106" s="31"/>
    </row>
    <row r="107" spans="2:12" s="1" customFormat="1" ht="12" customHeight="1">
      <c r="B107" s="31"/>
      <c r="C107" s="26" t="s">
        <v>16</v>
      </c>
      <c r="L107" s="31"/>
    </row>
    <row r="108" spans="2:12" s="1" customFormat="1" ht="26.25" customHeight="1">
      <c r="B108" s="31"/>
      <c r="E108" s="228" t="str">
        <f>E7</f>
        <v>STAVEBNÍ ÚPRAVY HASIČSKÉ ZBROJNICE HEŘMANICE - SLEZSKÁ OSTRAVA</v>
      </c>
      <c r="F108" s="229"/>
      <c r="G108" s="229"/>
      <c r="H108" s="229"/>
      <c r="L108" s="31"/>
    </row>
    <row r="109" spans="2:12" s="1" customFormat="1" ht="12" customHeight="1">
      <c r="B109" s="31"/>
      <c r="C109" s="26" t="s">
        <v>129</v>
      </c>
      <c r="L109" s="31"/>
    </row>
    <row r="110" spans="2:12" s="1" customFormat="1" ht="16.5" customHeight="1">
      <c r="B110" s="31"/>
      <c r="E110" s="194" t="str">
        <f>E9</f>
        <v>VRN - HZ HEŘMANICE</v>
      </c>
      <c r="F110" s="230"/>
      <c r="G110" s="230"/>
      <c r="H110" s="230"/>
      <c r="L110" s="31"/>
    </row>
    <row r="111" spans="2:12" s="1" customFormat="1" ht="6.95" customHeight="1">
      <c r="B111" s="31"/>
      <c r="L111" s="31"/>
    </row>
    <row r="112" spans="2:12" s="1" customFormat="1" ht="12" customHeight="1">
      <c r="B112" s="31"/>
      <c r="C112" s="26" t="s">
        <v>20</v>
      </c>
      <c r="F112" s="24" t="str">
        <f>F12</f>
        <v>SLEZSKÁ OSTRAVA</v>
      </c>
      <c r="I112" s="26" t="s">
        <v>22</v>
      </c>
      <c r="J112" s="51" t="str">
        <f>IF(J12="","",J12)</f>
        <v>10. 8. 2023</v>
      </c>
      <c r="L112" s="31"/>
    </row>
    <row r="113" spans="2:65" s="1" customFormat="1" ht="6.95" customHeight="1">
      <c r="B113" s="31"/>
      <c r="L113" s="31"/>
    </row>
    <row r="114" spans="2:65" s="1" customFormat="1" ht="15.2" customHeight="1">
      <c r="B114" s="31"/>
      <c r="C114" s="26" t="s">
        <v>24</v>
      </c>
      <c r="F114" s="24" t="str">
        <f>E15</f>
        <v>SMO - SLEZSKÁ OSTRAVA</v>
      </c>
      <c r="I114" s="26" t="s">
        <v>30</v>
      </c>
      <c r="J114" s="29" t="str">
        <f>E21</f>
        <v>SPAN s.r.o.</v>
      </c>
      <c r="L114" s="31"/>
    </row>
    <row r="115" spans="2:65" s="1" customFormat="1" ht="15.2" customHeight="1">
      <c r="B115" s="31"/>
      <c r="C115" s="26" t="s">
        <v>28</v>
      </c>
      <c r="F115" s="24" t="str">
        <f>IF(E18="","",E18)</f>
        <v>Vyplň údaj</v>
      </c>
      <c r="I115" s="26" t="s">
        <v>35</v>
      </c>
      <c r="J115" s="29" t="str">
        <f>E24</f>
        <v>SPAN S.R.O.</v>
      </c>
      <c r="L115" s="31"/>
    </row>
    <row r="116" spans="2:65" s="1" customFormat="1" ht="10.35" customHeight="1">
      <c r="B116" s="31"/>
      <c r="L116" s="31"/>
    </row>
    <row r="117" spans="2:65" s="10" customFormat="1" ht="29.25" customHeight="1">
      <c r="B117" s="111"/>
      <c r="C117" s="112" t="s">
        <v>148</v>
      </c>
      <c r="D117" s="113" t="s">
        <v>63</v>
      </c>
      <c r="E117" s="113" t="s">
        <v>59</v>
      </c>
      <c r="F117" s="113" t="s">
        <v>60</v>
      </c>
      <c r="G117" s="113" t="s">
        <v>149</v>
      </c>
      <c r="H117" s="113" t="s">
        <v>150</v>
      </c>
      <c r="I117" s="113" t="s">
        <v>151</v>
      </c>
      <c r="J117" s="113" t="s">
        <v>133</v>
      </c>
      <c r="K117" s="114" t="s">
        <v>152</v>
      </c>
      <c r="L117" s="111"/>
      <c r="M117" s="58" t="s">
        <v>1</v>
      </c>
      <c r="N117" s="59" t="s">
        <v>42</v>
      </c>
      <c r="O117" s="59" t="s">
        <v>153</v>
      </c>
      <c r="P117" s="59" t="s">
        <v>154</v>
      </c>
      <c r="Q117" s="59" t="s">
        <v>155</v>
      </c>
      <c r="R117" s="59" t="s">
        <v>156</v>
      </c>
      <c r="S117" s="59" t="s">
        <v>157</v>
      </c>
      <c r="T117" s="60" t="s">
        <v>158</v>
      </c>
    </row>
    <row r="118" spans="2:65" s="1" customFormat="1" ht="22.9" customHeight="1">
      <c r="B118" s="31"/>
      <c r="C118" s="63" t="s">
        <v>159</v>
      </c>
      <c r="J118" s="115">
        <f>BK118</f>
        <v>0</v>
      </c>
      <c r="L118" s="31"/>
      <c r="M118" s="61"/>
      <c r="N118" s="52"/>
      <c r="O118" s="52"/>
      <c r="P118" s="116">
        <f>P119+P145</f>
        <v>0</v>
      </c>
      <c r="Q118" s="52"/>
      <c r="R118" s="116">
        <f>R119+R145</f>
        <v>7.9000000000000001E-4</v>
      </c>
      <c r="S118" s="52"/>
      <c r="T118" s="117">
        <f>T119+T145</f>
        <v>0</v>
      </c>
      <c r="AT118" s="16" t="s">
        <v>77</v>
      </c>
      <c r="AU118" s="16" t="s">
        <v>135</v>
      </c>
      <c r="BK118" s="118">
        <f>BK119+BK145</f>
        <v>0</v>
      </c>
    </row>
    <row r="119" spans="2:65" s="11" customFormat="1" ht="25.9" customHeight="1">
      <c r="B119" s="119"/>
      <c r="D119" s="120" t="s">
        <v>77</v>
      </c>
      <c r="E119" s="121" t="s">
        <v>2032</v>
      </c>
      <c r="F119" s="121" t="s">
        <v>125</v>
      </c>
      <c r="I119" s="122"/>
      <c r="J119" s="123">
        <f>BK119</f>
        <v>0</v>
      </c>
      <c r="L119" s="119"/>
      <c r="M119" s="124"/>
      <c r="P119" s="125">
        <f>SUM(P120:P144)</f>
        <v>0</v>
      </c>
      <c r="R119" s="125">
        <f>SUM(R120:R144)</f>
        <v>7.9000000000000001E-4</v>
      </c>
      <c r="T119" s="126">
        <f>SUM(T120:T144)</f>
        <v>0</v>
      </c>
      <c r="AR119" s="120" t="s">
        <v>182</v>
      </c>
      <c r="AT119" s="127" t="s">
        <v>77</v>
      </c>
      <c r="AU119" s="127" t="s">
        <v>78</v>
      </c>
      <c r="AY119" s="120" t="s">
        <v>162</v>
      </c>
      <c r="BK119" s="128">
        <f>SUM(BK120:BK144)</f>
        <v>0</v>
      </c>
    </row>
    <row r="120" spans="2:65" s="1" customFormat="1" ht="16.5" customHeight="1">
      <c r="B120" s="31"/>
      <c r="C120" s="131" t="s">
        <v>86</v>
      </c>
      <c r="D120" s="131" t="s">
        <v>165</v>
      </c>
      <c r="E120" s="132" t="s">
        <v>4128</v>
      </c>
      <c r="F120" s="133" t="s">
        <v>4129</v>
      </c>
      <c r="G120" s="134" t="s">
        <v>4130</v>
      </c>
      <c r="H120" s="135">
        <v>1</v>
      </c>
      <c r="I120" s="136"/>
      <c r="J120" s="137">
        <f t="shared" ref="J120:J144" si="0">ROUND(I120*H120,2)</f>
        <v>0</v>
      </c>
      <c r="K120" s="133" t="s">
        <v>1</v>
      </c>
      <c r="L120" s="31"/>
      <c r="M120" s="138" t="s">
        <v>1</v>
      </c>
      <c r="N120" s="139" t="s">
        <v>43</v>
      </c>
      <c r="P120" s="140">
        <f t="shared" ref="P120:P144" si="1">O120*H120</f>
        <v>0</v>
      </c>
      <c r="Q120" s="140">
        <v>0</v>
      </c>
      <c r="R120" s="140">
        <f t="shared" ref="R120:R144" si="2">Q120*H120</f>
        <v>0</v>
      </c>
      <c r="S120" s="140">
        <v>0</v>
      </c>
      <c r="T120" s="141">
        <f t="shared" ref="T120:T144" si="3">S120*H120</f>
        <v>0</v>
      </c>
      <c r="AR120" s="142" t="s">
        <v>489</v>
      </c>
      <c r="AT120" s="142" t="s">
        <v>165</v>
      </c>
      <c r="AU120" s="142" t="s">
        <v>86</v>
      </c>
      <c r="AY120" s="16" t="s">
        <v>162</v>
      </c>
      <c r="BE120" s="143">
        <f t="shared" ref="BE120:BE144" si="4">IF(N120="základní",J120,0)</f>
        <v>0</v>
      </c>
      <c r="BF120" s="143">
        <f t="shared" ref="BF120:BF144" si="5">IF(N120="snížená",J120,0)</f>
        <v>0</v>
      </c>
      <c r="BG120" s="143">
        <f t="shared" ref="BG120:BG144" si="6">IF(N120="zákl. přenesená",J120,0)</f>
        <v>0</v>
      </c>
      <c r="BH120" s="143">
        <f t="shared" ref="BH120:BH144" si="7">IF(N120="sníž. přenesená",J120,0)</f>
        <v>0</v>
      </c>
      <c r="BI120" s="143">
        <f t="shared" ref="BI120:BI144" si="8">IF(N120="nulová",J120,0)</f>
        <v>0</v>
      </c>
      <c r="BJ120" s="16" t="s">
        <v>86</v>
      </c>
      <c r="BK120" s="143">
        <f t="shared" ref="BK120:BK144" si="9">ROUND(I120*H120,2)</f>
        <v>0</v>
      </c>
      <c r="BL120" s="16" t="s">
        <v>489</v>
      </c>
      <c r="BM120" s="142" t="s">
        <v>88</v>
      </c>
    </row>
    <row r="121" spans="2:65" s="1" customFormat="1" ht="24.2" customHeight="1">
      <c r="B121" s="31"/>
      <c r="C121" s="131" t="s">
        <v>88</v>
      </c>
      <c r="D121" s="131" t="s">
        <v>165</v>
      </c>
      <c r="E121" s="132" t="s">
        <v>4131</v>
      </c>
      <c r="F121" s="133" t="s">
        <v>4132</v>
      </c>
      <c r="G121" s="134" t="s">
        <v>4130</v>
      </c>
      <c r="H121" s="135">
        <v>1</v>
      </c>
      <c r="I121" s="136"/>
      <c r="J121" s="137">
        <f t="shared" si="0"/>
        <v>0</v>
      </c>
      <c r="K121" s="133" t="s">
        <v>1</v>
      </c>
      <c r="L121" s="31"/>
      <c r="M121" s="138" t="s">
        <v>1</v>
      </c>
      <c r="N121" s="139" t="s">
        <v>43</v>
      </c>
      <c r="P121" s="140">
        <f t="shared" si="1"/>
        <v>0</v>
      </c>
      <c r="Q121" s="140">
        <v>0</v>
      </c>
      <c r="R121" s="140">
        <f t="shared" si="2"/>
        <v>0</v>
      </c>
      <c r="S121" s="140">
        <v>0</v>
      </c>
      <c r="T121" s="141">
        <f t="shared" si="3"/>
        <v>0</v>
      </c>
      <c r="AR121" s="142" t="s">
        <v>489</v>
      </c>
      <c r="AT121" s="142" t="s">
        <v>165</v>
      </c>
      <c r="AU121" s="142" t="s">
        <v>86</v>
      </c>
      <c r="AY121" s="16" t="s">
        <v>162</v>
      </c>
      <c r="BE121" s="143">
        <f t="shared" si="4"/>
        <v>0</v>
      </c>
      <c r="BF121" s="143">
        <f t="shared" si="5"/>
        <v>0</v>
      </c>
      <c r="BG121" s="143">
        <f t="shared" si="6"/>
        <v>0</v>
      </c>
      <c r="BH121" s="143">
        <f t="shared" si="7"/>
        <v>0</v>
      </c>
      <c r="BI121" s="143">
        <f t="shared" si="8"/>
        <v>0</v>
      </c>
      <c r="BJ121" s="16" t="s">
        <v>86</v>
      </c>
      <c r="BK121" s="143">
        <f t="shared" si="9"/>
        <v>0</v>
      </c>
      <c r="BL121" s="16" t="s">
        <v>489</v>
      </c>
      <c r="BM121" s="142" t="s">
        <v>170</v>
      </c>
    </row>
    <row r="122" spans="2:65" s="1" customFormat="1" ht="24.2" customHeight="1">
      <c r="B122" s="31"/>
      <c r="C122" s="131" t="s">
        <v>182</v>
      </c>
      <c r="D122" s="131" t="s">
        <v>165</v>
      </c>
      <c r="E122" s="132" t="s">
        <v>4133</v>
      </c>
      <c r="F122" s="133" t="s">
        <v>4134</v>
      </c>
      <c r="G122" s="134" t="s">
        <v>4130</v>
      </c>
      <c r="H122" s="135">
        <v>1</v>
      </c>
      <c r="I122" s="136"/>
      <c r="J122" s="137">
        <f t="shared" si="0"/>
        <v>0</v>
      </c>
      <c r="K122" s="133" t="s">
        <v>1</v>
      </c>
      <c r="L122" s="31"/>
      <c r="M122" s="138" t="s">
        <v>1</v>
      </c>
      <c r="N122" s="139" t="s">
        <v>43</v>
      </c>
      <c r="P122" s="140">
        <f t="shared" si="1"/>
        <v>0</v>
      </c>
      <c r="Q122" s="140">
        <v>0</v>
      </c>
      <c r="R122" s="140">
        <f t="shared" si="2"/>
        <v>0</v>
      </c>
      <c r="S122" s="140">
        <v>0</v>
      </c>
      <c r="T122" s="141">
        <f t="shared" si="3"/>
        <v>0</v>
      </c>
      <c r="AR122" s="142" t="s">
        <v>489</v>
      </c>
      <c r="AT122" s="142" t="s">
        <v>165</v>
      </c>
      <c r="AU122" s="142" t="s">
        <v>86</v>
      </c>
      <c r="AY122" s="16" t="s">
        <v>162</v>
      </c>
      <c r="BE122" s="143">
        <f t="shared" si="4"/>
        <v>0</v>
      </c>
      <c r="BF122" s="143">
        <f t="shared" si="5"/>
        <v>0</v>
      </c>
      <c r="BG122" s="143">
        <f t="shared" si="6"/>
        <v>0</v>
      </c>
      <c r="BH122" s="143">
        <f t="shared" si="7"/>
        <v>0</v>
      </c>
      <c r="BI122" s="143">
        <f t="shared" si="8"/>
        <v>0</v>
      </c>
      <c r="BJ122" s="16" t="s">
        <v>86</v>
      </c>
      <c r="BK122" s="143">
        <f t="shared" si="9"/>
        <v>0</v>
      </c>
      <c r="BL122" s="16" t="s">
        <v>489</v>
      </c>
      <c r="BM122" s="142" t="s">
        <v>196</v>
      </c>
    </row>
    <row r="123" spans="2:65" s="1" customFormat="1" ht="37.9" customHeight="1">
      <c r="B123" s="31"/>
      <c r="C123" s="131" t="s">
        <v>170</v>
      </c>
      <c r="D123" s="131" t="s">
        <v>165</v>
      </c>
      <c r="E123" s="132" t="s">
        <v>4135</v>
      </c>
      <c r="F123" s="133" t="s">
        <v>4136</v>
      </c>
      <c r="G123" s="134" t="s">
        <v>4130</v>
      </c>
      <c r="H123" s="135">
        <v>1</v>
      </c>
      <c r="I123" s="136"/>
      <c r="J123" s="137">
        <f t="shared" si="0"/>
        <v>0</v>
      </c>
      <c r="K123" s="133" t="s">
        <v>1</v>
      </c>
      <c r="L123" s="31"/>
      <c r="M123" s="138" t="s">
        <v>1</v>
      </c>
      <c r="N123" s="139" t="s">
        <v>43</v>
      </c>
      <c r="P123" s="140">
        <f t="shared" si="1"/>
        <v>0</v>
      </c>
      <c r="Q123" s="140">
        <v>4.0000000000000003E-5</v>
      </c>
      <c r="R123" s="140">
        <f t="shared" si="2"/>
        <v>4.0000000000000003E-5</v>
      </c>
      <c r="S123" s="140">
        <v>0</v>
      </c>
      <c r="T123" s="141">
        <f t="shared" si="3"/>
        <v>0</v>
      </c>
      <c r="AR123" s="142" t="s">
        <v>489</v>
      </c>
      <c r="AT123" s="142" t="s">
        <v>165</v>
      </c>
      <c r="AU123" s="142" t="s">
        <v>86</v>
      </c>
      <c r="AY123" s="16" t="s">
        <v>162</v>
      </c>
      <c r="BE123" s="143">
        <f t="shared" si="4"/>
        <v>0</v>
      </c>
      <c r="BF123" s="143">
        <f t="shared" si="5"/>
        <v>0</v>
      </c>
      <c r="BG123" s="143">
        <f t="shared" si="6"/>
        <v>0</v>
      </c>
      <c r="BH123" s="143">
        <f t="shared" si="7"/>
        <v>0</v>
      </c>
      <c r="BI123" s="143">
        <f t="shared" si="8"/>
        <v>0</v>
      </c>
      <c r="BJ123" s="16" t="s">
        <v>86</v>
      </c>
      <c r="BK123" s="143">
        <f t="shared" si="9"/>
        <v>0</v>
      </c>
      <c r="BL123" s="16" t="s">
        <v>489</v>
      </c>
      <c r="BM123" s="142" t="s">
        <v>205</v>
      </c>
    </row>
    <row r="124" spans="2:65" s="1" customFormat="1" ht="62.65" customHeight="1">
      <c r="B124" s="31"/>
      <c r="C124" s="131" t="s">
        <v>191</v>
      </c>
      <c r="D124" s="131" t="s">
        <v>165</v>
      </c>
      <c r="E124" s="132" t="s">
        <v>4137</v>
      </c>
      <c r="F124" s="133" t="s">
        <v>4138</v>
      </c>
      <c r="G124" s="134" t="s">
        <v>4130</v>
      </c>
      <c r="H124" s="135">
        <v>1</v>
      </c>
      <c r="I124" s="136"/>
      <c r="J124" s="137">
        <f t="shared" si="0"/>
        <v>0</v>
      </c>
      <c r="K124" s="133" t="s">
        <v>1</v>
      </c>
      <c r="L124" s="31"/>
      <c r="M124" s="138" t="s">
        <v>1</v>
      </c>
      <c r="N124" s="139" t="s">
        <v>43</v>
      </c>
      <c r="P124" s="140">
        <f t="shared" si="1"/>
        <v>0</v>
      </c>
      <c r="Q124" s="140">
        <v>0</v>
      </c>
      <c r="R124" s="140">
        <f t="shared" si="2"/>
        <v>0</v>
      </c>
      <c r="S124" s="140">
        <v>0</v>
      </c>
      <c r="T124" s="141">
        <f t="shared" si="3"/>
        <v>0</v>
      </c>
      <c r="AR124" s="142" t="s">
        <v>489</v>
      </c>
      <c r="AT124" s="142" t="s">
        <v>165</v>
      </c>
      <c r="AU124" s="142" t="s">
        <v>86</v>
      </c>
      <c r="AY124" s="16" t="s">
        <v>162</v>
      </c>
      <c r="BE124" s="143">
        <f t="shared" si="4"/>
        <v>0</v>
      </c>
      <c r="BF124" s="143">
        <f t="shared" si="5"/>
        <v>0</v>
      </c>
      <c r="BG124" s="143">
        <f t="shared" si="6"/>
        <v>0</v>
      </c>
      <c r="BH124" s="143">
        <f t="shared" si="7"/>
        <v>0</v>
      </c>
      <c r="BI124" s="143">
        <f t="shared" si="8"/>
        <v>0</v>
      </c>
      <c r="BJ124" s="16" t="s">
        <v>86</v>
      </c>
      <c r="BK124" s="143">
        <f t="shared" si="9"/>
        <v>0</v>
      </c>
      <c r="BL124" s="16" t="s">
        <v>489</v>
      </c>
      <c r="BM124" s="142" t="s">
        <v>214</v>
      </c>
    </row>
    <row r="125" spans="2:65" s="1" customFormat="1" ht="49.15" customHeight="1">
      <c r="B125" s="31"/>
      <c r="C125" s="131" t="s">
        <v>196</v>
      </c>
      <c r="D125" s="131" t="s">
        <v>165</v>
      </c>
      <c r="E125" s="132" t="s">
        <v>4139</v>
      </c>
      <c r="F125" s="133" t="s">
        <v>4140</v>
      </c>
      <c r="G125" s="134" t="s">
        <v>4130</v>
      </c>
      <c r="H125" s="135">
        <v>1</v>
      </c>
      <c r="I125" s="136"/>
      <c r="J125" s="137">
        <f t="shared" si="0"/>
        <v>0</v>
      </c>
      <c r="K125" s="133" t="s">
        <v>1</v>
      </c>
      <c r="L125" s="31"/>
      <c r="M125" s="138" t="s">
        <v>1</v>
      </c>
      <c r="N125" s="139" t="s">
        <v>43</v>
      </c>
      <c r="P125" s="140">
        <f t="shared" si="1"/>
        <v>0</v>
      </c>
      <c r="Q125" s="140">
        <v>0</v>
      </c>
      <c r="R125" s="140">
        <f t="shared" si="2"/>
        <v>0</v>
      </c>
      <c r="S125" s="140">
        <v>0</v>
      </c>
      <c r="T125" s="141">
        <f t="shared" si="3"/>
        <v>0</v>
      </c>
      <c r="AR125" s="142" t="s">
        <v>489</v>
      </c>
      <c r="AT125" s="142" t="s">
        <v>165</v>
      </c>
      <c r="AU125" s="142" t="s">
        <v>86</v>
      </c>
      <c r="AY125" s="16" t="s">
        <v>162</v>
      </c>
      <c r="BE125" s="143">
        <f t="shared" si="4"/>
        <v>0</v>
      </c>
      <c r="BF125" s="143">
        <f t="shared" si="5"/>
        <v>0</v>
      </c>
      <c r="BG125" s="143">
        <f t="shared" si="6"/>
        <v>0</v>
      </c>
      <c r="BH125" s="143">
        <f t="shared" si="7"/>
        <v>0</v>
      </c>
      <c r="BI125" s="143">
        <f t="shared" si="8"/>
        <v>0</v>
      </c>
      <c r="BJ125" s="16" t="s">
        <v>86</v>
      </c>
      <c r="BK125" s="143">
        <f t="shared" si="9"/>
        <v>0</v>
      </c>
      <c r="BL125" s="16" t="s">
        <v>489</v>
      </c>
      <c r="BM125" s="142" t="s">
        <v>226</v>
      </c>
    </row>
    <row r="126" spans="2:65" s="1" customFormat="1" ht="37.9" customHeight="1">
      <c r="B126" s="31"/>
      <c r="C126" s="131" t="s">
        <v>201</v>
      </c>
      <c r="D126" s="131" t="s">
        <v>165</v>
      </c>
      <c r="E126" s="132" t="s">
        <v>4141</v>
      </c>
      <c r="F126" s="133" t="s">
        <v>4142</v>
      </c>
      <c r="G126" s="134" t="s">
        <v>4130</v>
      </c>
      <c r="H126" s="135">
        <v>1</v>
      </c>
      <c r="I126" s="136"/>
      <c r="J126" s="137">
        <f t="shared" si="0"/>
        <v>0</v>
      </c>
      <c r="K126" s="133" t="s">
        <v>1</v>
      </c>
      <c r="L126" s="31"/>
      <c r="M126" s="138" t="s">
        <v>1</v>
      </c>
      <c r="N126" s="139" t="s">
        <v>43</v>
      </c>
      <c r="P126" s="140">
        <f t="shared" si="1"/>
        <v>0</v>
      </c>
      <c r="Q126" s="140">
        <v>0</v>
      </c>
      <c r="R126" s="140">
        <f t="shared" si="2"/>
        <v>0</v>
      </c>
      <c r="S126" s="140">
        <v>0</v>
      </c>
      <c r="T126" s="141">
        <f t="shared" si="3"/>
        <v>0</v>
      </c>
      <c r="AR126" s="142" t="s">
        <v>489</v>
      </c>
      <c r="AT126" s="142" t="s">
        <v>165</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489</v>
      </c>
      <c r="BM126" s="142" t="s">
        <v>235</v>
      </c>
    </row>
    <row r="127" spans="2:65" s="1" customFormat="1" ht="49.15" customHeight="1">
      <c r="B127" s="31"/>
      <c r="C127" s="131" t="s">
        <v>205</v>
      </c>
      <c r="D127" s="131" t="s">
        <v>165</v>
      </c>
      <c r="E127" s="132" t="s">
        <v>4143</v>
      </c>
      <c r="F127" s="133" t="s">
        <v>4144</v>
      </c>
      <c r="G127" s="134" t="s">
        <v>4130</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489</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489</v>
      </c>
      <c r="BM127" s="142" t="s">
        <v>245</v>
      </c>
    </row>
    <row r="128" spans="2:65" s="1" customFormat="1" ht="66.75" customHeight="1">
      <c r="B128" s="31"/>
      <c r="C128" s="131" t="s">
        <v>163</v>
      </c>
      <c r="D128" s="131" t="s">
        <v>165</v>
      </c>
      <c r="E128" s="132" t="s">
        <v>4145</v>
      </c>
      <c r="F128" s="133" t="s">
        <v>4146</v>
      </c>
      <c r="G128" s="134" t="s">
        <v>4130</v>
      </c>
      <c r="H128" s="135">
        <v>1</v>
      </c>
      <c r="I128" s="136"/>
      <c r="J128" s="137">
        <f t="shared" si="0"/>
        <v>0</v>
      </c>
      <c r="K128" s="133" t="s">
        <v>1</v>
      </c>
      <c r="L128" s="31"/>
      <c r="M128" s="138" t="s">
        <v>1</v>
      </c>
      <c r="N128" s="139" t="s">
        <v>43</v>
      </c>
      <c r="P128" s="140">
        <f t="shared" si="1"/>
        <v>0</v>
      </c>
      <c r="Q128" s="140">
        <v>0</v>
      </c>
      <c r="R128" s="140">
        <f t="shared" si="2"/>
        <v>0</v>
      </c>
      <c r="S128" s="140">
        <v>0</v>
      </c>
      <c r="T128" s="141">
        <f t="shared" si="3"/>
        <v>0</v>
      </c>
      <c r="AR128" s="142" t="s">
        <v>489</v>
      </c>
      <c r="AT128" s="142" t="s">
        <v>165</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489</v>
      </c>
      <c r="BM128" s="142" t="s">
        <v>256</v>
      </c>
    </row>
    <row r="129" spans="2:65" s="1" customFormat="1" ht="16.5" customHeight="1">
      <c r="B129" s="31"/>
      <c r="C129" s="131" t="s">
        <v>214</v>
      </c>
      <c r="D129" s="131" t="s">
        <v>165</v>
      </c>
      <c r="E129" s="132" t="s">
        <v>4147</v>
      </c>
      <c r="F129" s="133" t="s">
        <v>4148</v>
      </c>
      <c r="G129" s="134" t="s">
        <v>4130</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489</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489</v>
      </c>
      <c r="BM129" s="142" t="s">
        <v>265</v>
      </c>
    </row>
    <row r="130" spans="2:65" s="1" customFormat="1" ht="16.5" customHeight="1">
      <c r="B130" s="31"/>
      <c r="C130" s="131" t="s">
        <v>221</v>
      </c>
      <c r="D130" s="131" t="s">
        <v>165</v>
      </c>
      <c r="E130" s="132" t="s">
        <v>4149</v>
      </c>
      <c r="F130" s="133" t="s">
        <v>4150</v>
      </c>
      <c r="G130" s="134" t="s">
        <v>4130</v>
      </c>
      <c r="H130" s="135">
        <v>1</v>
      </c>
      <c r="I130" s="136"/>
      <c r="J130" s="137">
        <f t="shared" si="0"/>
        <v>0</v>
      </c>
      <c r="K130" s="133" t="s">
        <v>1</v>
      </c>
      <c r="L130" s="31"/>
      <c r="M130" s="138" t="s">
        <v>1</v>
      </c>
      <c r="N130" s="139" t="s">
        <v>43</v>
      </c>
      <c r="P130" s="140">
        <f t="shared" si="1"/>
        <v>0</v>
      </c>
      <c r="Q130" s="140">
        <v>0</v>
      </c>
      <c r="R130" s="140">
        <f t="shared" si="2"/>
        <v>0</v>
      </c>
      <c r="S130" s="140">
        <v>0</v>
      </c>
      <c r="T130" s="141">
        <f t="shared" si="3"/>
        <v>0</v>
      </c>
      <c r="AR130" s="142" t="s">
        <v>489</v>
      </c>
      <c r="AT130" s="142" t="s">
        <v>165</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489</v>
      </c>
      <c r="BM130" s="142" t="s">
        <v>275</v>
      </c>
    </row>
    <row r="131" spans="2:65" s="1" customFormat="1" ht="16.5" customHeight="1">
      <c r="B131" s="31"/>
      <c r="C131" s="131" t="s">
        <v>226</v>
      </c>
      <c r="D131" s="131" t="s">
        <v>165</v>
      </c>
      <c r="E131" s="132" t="s">
        <v>4151</v>
      </c>
      <c r="F131" s="133" t="s">
        <v>4152</v>
      </c>
      <c r="G131" s="134" t="s">
        <v>4130</v>
      </c>
      <c r="H131" s="135">
        <v>1</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489</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489</v>
      </c>
      <c r="BM131" s="142" t="s">
        <v>283</v>
      </c>
    </row>
    <row r="132" spans="2:65" s="1" customFormat="1" ht="55.5" customHeight="1">
      <c r="B132" s="31"/>
      <c r="C132" s="131" t="s">
        <v>230</v>
      </c>
      <c r="D132" s="131" t="s">
        <v>165</v>
      </c>
      <c r="E132" s="132" t="s">
        <v>4153</v>
      </c>
      <c r="F132" s="133" t="s">
        <v>4154</v>
      </c>
      <c r="G132" s="134" t="s">
        <v>4130</v>
      </c>
      <c r="H132" s="135">
        <v>1</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489</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489</v>
      </c>
      <c r="BM132" s="142" t="s">
        <v>291</v>
      </c>
    </row>
    <row r="133" spans="2:65" s="1" customFormat="1" ht="33" customHeight="1">
      <c r="B133" s="31"/>
      <c r="C133" s="131" t="s">
        <v>235</v>
      </c>
      <c r="D133" s="131" t="s">
        <v>165</v>
      </c>
      <c r="E133" s="132" t="s">
        <v>4155</v>
      </c>
      <c r="F133" s="133" t="s">
        <v>4156</v>
      </c>
      <c r="G133" s="134" t="s">
        <v>4130</v>
      </c>
      <c r="H133" s="135">
        <v>1</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489</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489</v>
      </c>
      <c r="BM133" s="142" t="s">
        <v>299</v>
      </c>
    </row>
    <row r="134" spans="2:65" s="1" customFormat="1" ht="24.2" customHeight="1">
      <c r="B134" s="31"/>
      <c r="C134" s="131" t="s">
        <v>8</v>
      </c>
      <c r="D134" s="131" t="s">
        <v>165</v>
      </c>
      <c r="E134" s="132" t="s">
        <v>4157</v>
      </c>
      <c r="F134" s="133" t="s">
        <v>4158</v>
      </c>
      <c r="G134" s="134" t="s">
        <v>4130</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489</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489</v>
      </c>
      <c r="BM134" s="142" t="s">
        <v>308</v>
      </c>
    </row>
    <row r="135" spans="2:65" s="1" customFormat="1" ht="78" customHeight="1">
      <c r="B135" s="31"/>
      <c r="C135" s="131" t="s">
        <v>245</v>
      </c>
      <c r="D135" s="131" t="s">
        <v>165</v>
      </c>
      <c r="E135" s="132" t="s">
        <v>4159</v>
      </c>
      <c r="F135" s="133" t="s">
        <v>4160</v>
      </c>
      <c r="G135" s="134" t="s">
        <v>4130</v>
      </c>
      <c r="H135" s="135">
        <v>1</v>
      </c>
      <c r="I135" s="136"/>
      <c r="J135" s="137">
        <f t="shared" si="0"/>
        <v>0</v>
      </c>
      <c r="K135" s="133" t="s">
        <v>1</v>
      </c>
      <c r="L135" s="31"/>
      <c r="M135" s="138" t="s">
        <v>1</v>
      </c>
      <c r="N135" s="139" t="s">
        <v>43</v>
      </c>
      <c r="P135" s="140">
        <f t="shared" si="1"/>
        <v>0</v>
      </c>
      <c r="Q135" s="140">
        <v>0</v>
      </c>
      <c r="R135" s="140">
        <f t="shared" si="2"/>
        <v>0</v>
      </c>
      <c r="S135" s="140">
        <v>0</v>
      </c>
      <c r="T135" s="141">
        <f t="shared" si="3"/>
        <v>0</v>
      </c>
      <c r="AR135" s="142" t="s">
        <v>489</v>
      </c>
      <c r="AT135" s="142" t="s">
        <v>165</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489</v>
      </c>
      <c r="BM135" s="142" t="s">
        <v>318</v>
      </c>
    </row>
    <row r="136" spans="2:65" s="1" customFormat="1" ht="16.5" customHeight="1">
      <c r="B136" s="31"/>
      <c r="C136" s="131" t="s">
        <v>250</v>
      </c>
      <c r="D136" s="131" t="s">
        <v>165</v>
      </c>
      <c r="E136" s="132" t="s">
        <v>4161</v>
      </c>
      <c r="F136" s="133" t="s">
        <v>4162</v>
      </c>
      <c r="G136" s="134" t="s">
        <v>4130</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489</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489</v>
      </c>
      <c r="BM136" s="142" t="s">
        <v>330</v>
      </c>
    </row>
    <row r="137" spans="2:65" s="1" customFormat="1" ht="24.2" customHeight="1">
      <c r="B137" s="31"/>
      <c r="C137" s="131" t="s">
        <v>256</v>
      </c>
      <c r="D137" s="131" t="s">
        <v>165</v>
      </c>
      <c r="E137" s="132" t="s">
        <v>4163</v>
      </c>
      <c r="F137" s="133" t="s">
        <v>4164</v>
      </c>
      <c r="G137" s="134" t="s">
        <v>4130</v>
      </c>
      <c r="H137" s="135">
        <v>1</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489</v>
      </c>
      <c r="AT137" s="142" t="s">
        <v>165</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489</v>
      </c>
      <c r="BM137" s="142" t="s">
        <v>344</v>
      </c>
    </row>
    <row r="138" spans="2:65" s="1" customFormat="1" ht="24.2" customHeight="1">
      <c r="B138" s="31"/>
      <c r="C138" s="131" t="s">
        <v>261</v>
      </c>
      <c r="D138" s="131" t="s">
        <v>165</v>
      </c>
      <c r="E138" s="132" t="s">
        <v>4165</v>
      </c>
      <c r="F138" s="133" t="s">
        <v>4166</v>
      </c>
      <c r="G138" s="134" t="s">
        <v>4130</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489</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489</v>
      </c>
      <c r="BM138" s="142" t="s">
        <v>355</v>
      </c>
    </row>
    <row r="139" spans="2:65" s="1" customFormat="1" ht="37.9" customHeight="1">
      <c r="B139" s="31"/>
      <c r="C139" s="131" t="s">
        <v>265</v>
      </c>
      <c r="D139" s="131" t="s">
        <v>165</v>
      </c>
      <c r="E139" s="132" t="s">
        <v>4167</v>
      </c>
      <c r="F139" s="133" t="s">
        <v>4168</v>
      </c>
      <c r="G139" s="134" t="s">
        <v>4130</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489</v>
      </c>
      <c r="AT139" s="142" t="s">
        <v>165</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489</v>
      </c>
      <c r="BM139" s="142" t="s">
        <v>364</v>
      </c>
    </row>
    <row r="140" spans="2:65" s="1" customFormat="1" ht="24.2" customHeight="1">
      <c r="B140" s="31"/>
      <c r="C140" s="131" t="s">
        <v>7</v>
      </c>
      <c r="D140" s="131" t="s">
        <v>165</v>
      </c>
      <c r="E140" s="132" t="s">
        <v>4169</v>
      </c>
      <c r="F140" s="133" t="s">
        <v>4170</v>
      </c>
      <c r="G140" s="134" t="s">
        <v>4130</v>
      </c>
      <c r="H140" s="135">
        <v>1</v>
      </c>
      <c r="I140" s="136"/>
      <c r="J140" s="137">
        <f t="shared" si="0"/>
        <v>0</v>
      </c>
      <c r="K140" s="133" t="s">
        <v>1</v>
      </c>
      <c r="L140" s="31"/>
      <c r="M140" s="138" t="s">
        <v>1</v>
      </c>
      <c r="N140" s="139" t="s">
        <v>43</v>
      </c>
      <c r="P140" s="140">
        <f t="shared" si="1"/>
        <v>0</v>
      </c>
      <c r="Q140" s="140">
        <v>7.5000000000000002E-4</v>
      </c>
      <c r="R140" s="140">
        <f t="shared" si="2"/>
        <v>7.5000000000000002E-4</v>
      </c>
      <c r="S140" s="140">
        <v>0</v>
      </c>
      <c r="T140" s="141">
        <f t="shared" si="3"/>
        <v>0</v>
      </c>
      <c r="AR140" s="142" t="s">
        <v>489</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489</v>
      </c>
      <c r="BM140" s="142" t="s">
        <v>377</v>
      </c>
    </row>
    <row r="141" spans="2:65" s="1" customFormat="1" ht="24.2" customHeight="1">
      <c r="B141" s="31"/>
      <c r="C141" s="131" t="s">
        <v>275</v>
      </c>
      <c r="D141" s="131" t="s">
        <v>165</v>
      </c>
      <c r="E141" s="132" t="s">
        <v>4171</v>
      </c>
      <c r="F141" s="133" t="s">
        <v>4172</v>
      </c>
      <c r="G141" s="134" t="s">
        <v>4130</v>
      </c>
      <c r="H141" s="135">
        <v>1</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489</v>
      </c>
      <c r="AT141" s="142" t="s">
        <v>165</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489</v>
      </c>
      <c r="BM141" s="142" t="s">
        <v>387</v>
      </c>
    </row>
    <row r="142" spans="2:65" s="1" customFormat="1" ht="24.2" customHeight="1">
      <c r="B142" s="31"/>
      <c r="C142" s="131" t="s">
        <v>279</v>
      </c>
      <c r="D142" s="131" t="s">
        <v>165</v>
      </c>
      <c r="E142" s="132" t="s">
        <v>4173</v>
      </c>
      <c r="F142" s="133" t="s">
        <v>4174</v>
      </c>
      <c r="G142" s="134" t="s">
        <v>4130</v>
      </c>
      <c r="H142" s="135">
        <v>1</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489</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489</v>
      </c>
      <c r="BM142" s="142" t="s">
        <v>396</v>
      </c>
    </row>
    <row r="143" spans="2:65" s="1" customFormat="1" ht="16.5" customHeight="1">
      <c r="B143" s="31"/>
      <c r="C143" s="131" t="s">
        <v>283</v>
      </c>
      <c r="D143" s="131" t="s">
        <v>165</v>
      </c>
      <c r="E143" s="132" t="s">
        <v>4175</v>
      </c>
      <c r="F143" s="133" t="s">
        <v>4176</v>
      </c>
      <c r="G143" s="134" t="s">
        <v>4130</v>
      </c>
      <c r="H143" s="135">
        <v>1</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489</v>
      </c>
      <c r="AT143" s="142" t="s">
        <v>165</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489</v>
      </c>
      <c r="BM143" s="142" t="s">
        <v>408</v>
      </c>
    </row>
    <row r="144" spans="2:65" s="1" customFormat="1" ht="37.9" customHeight="1">
      <c r="B144" s="31"/>
      <c r="C144" s="131" t="s">
        <v>287</v>
      </c>
      <c r="D144" s="131" t="s">
        <v>165</v>
      </c>
      <c r="E144" s="132" t="s">
        <v>4177</v>
      </c>
      <c r="F144" s="133" t="s">
        <v>4178</v>
      </c>
      <c r="G144" s="134" t="s">
        <v>4130</v>
      </c>
      <c r="H144" s="135">
        <v>1</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489</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489</v>
      </c>
      <c r="BM144" s="142" t="s">
        <v>419</v>
      </c>
    </row>
    <row r="145" spans="2:63" s="11" customFormat="1" ht="25.9" customHeight="1">
      <c r="B145" s="119"/>
      <c r="D145" s="120" t="s">
        <v>77</v>
      </c>
      <c r="E145" s="121" t="s">
        <v>86</v>
      </c>
      <c r="F145" s="121" t="s">
        <v>4179</v>
      </c>
      <c r="I145" s="122"/>
      <c r="J145" s="123">
        <f>BK145</f>
        <v>0</v>
      </c>
      <c r="L145" s="119"/>
      <c r="M145" s="184"/>
      <c r="N145" s="185"/>
      <c r="O145" s="185"/>
      <c r="P145" s="186">
        <v>0</v>
      </c>
      <c r="Q145" s="185"/>
      <c r="R145" s="186">
        <v>0</v>
      </c>
      <c r="S145" s="185"/>
      <c r="T145" s="187">
        <v>0</v>
      </c>
      <c r="AR145" s="120" t="s">
        <v>182</v>
      </c>
      <c r="AT145" s="127" t="s">
        <v>77</v>
      </c>
      <c r="AU145" s="127" t="s">
        <v>78</v>
      </c>
      <c r="AY145" s="120" t="s">
        <v>162</v>
      </c>
      <c r="BK145" s="128">
        <v>0</v>
      </c>
    </row>
    <row r="146" spans="2:63" s="1" customFormat="1" ht="6.95" customHeight="1">
      <c r="B146" s="43"/>
      <c r="C146" s="44"/>
      <c r="D146" s="44"/>
      <c r="E146" s="44"/>
      <c r="F146" s="44"/>
      <c r="G146" s="44"/>
      <c r="H146" s="44"/>
      <c r="I146" s="44"/>
      <c r="J146" s="44"/>
      <c r="K146" s="44"/>
      <c r="L146" s="31"/>
    </row>
  </sheetData>
  <sheetProtection algorithmName="SHA-512" hashValue="l6QfrCb3OLUazihGf0Yla4Owbv+vI3BLW2I+3AL0DH92mqntU/Uni0gFYaIuM3IOuhJ6ejEl/BBHChDaWKVR9A==" saltValue="5DBhwjZJgpRVm3oKfMmOlpRq4wso7j34aEuDoF5huhyp9fcr0CKu9pCPN2BSBBuIjuJ0E3NKlbg0k4V4ez7duQ==" spinCount="100000" sheet="1" objects="1" scenarios="1" formatColumns="0" formatRows="0" autoFilter="0"/>
  <autoFilter ref="C117:K145" xr:uid="{00000000-0009-0000-0000-00000E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2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87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130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ROUND(J127,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ROUND((SUM(BE127:BE319)),  2)</f>
        <v>0</v>
      </c>
      <c r="I33" s="91">
        <v>0.21</v>
      </c>
      <c r="J33" s="90">
        <f>ROUND(((SUM(BE127:BE319))*I33),  2)</f>
        <v>0</v>
      </c>
      <c r="L33" s="31"/>
    </row>
    <row r="34" spans="2:12" s="1" customFormat="1" ht="14.45" customHeight="1">
      <c r="B34" s="31"/>
      <c r="E34" s="26" t="s">
        <v>44</v>
      </c>
      <c r="F34" s="90">
        <f>ROUND((SUM(BF127:BF319)),  2)</f>
        <v>0</v>
      </c>
      <c r="I34" s="91">
        <v>0.15</v>
      </c>
      <c r="J34" s="90">
        <f>ROUND(((SUM(BF127:BF319))*I34),  2)</f>
        <v>0</v>
      </c>
      <c r="L34" s="31"/>
    </row>
    <row r="35" spans="2:12" s="1" customFormat="1" ht="14.45" hidden="1" customHeight="1">
      <c r="B35" s="31"/>
      <c r="E35" s="26" t="s">
        <v>45</v>
      </c>
      <c r="F35" s="90">
        <f>ROUND((SUM(BG127:BG319)),  2)</f>
        <v>0</v>
      </c>
      <c r="I35" s="91">
        <v>0.21</v>
      </c>
      <c r="J35" s="90">
        <f>0</f>
        <v>0</v>
      </c>
      <c r="L35" s="31"/>
    </row>
    <row r="36" spans="2:12" s="1" customFormat="1" ht="14.45" hidden="1" customHeight="1">
      <c r="B36" s="31"/>
      <c r="E36" s="26" t="s">
        <v>46</v>
      </c>
      <c r="F36" s="90">
        <f>ROUND((SUM(BH127:BH319)),  2)</f>
        <v>0</v>
      </c>
      <c r="I36" s="91">
        <v>0.15</v>
      </c>
      <c r="J36" s="90">
        <f>0</f>
        <v>0</v>
      </c>
      <c r="L36" s="31"/>
    </row>
    <row r="37" spans="2:12" s="1" customFormat="1" ht="14.45" hidden="1" customHeight="1">
      <c r="B37" s="31"/>
      <c r="E37" s="26" t="s">
        <v>47</v>
      </c>
      <c r="F37" s="90">
        <f>ROUND((SUM(BI127:BI319)),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01 - 1 - Bourací práce a demolice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J127</f>
        <v>0</v>
      </c>
      <c r="L96" s="31"/>
      <c r="AU96" s="16" t="s">
        <v>135</v>
      </c>
    </row>
    <row r="97" spans="2:12" s="8" customFormat="1" ht="24.95" hidden="1" customHeight="1">
      <c r="B97" s="103"/>
      <c r="D97" s="104" t="s">
        <v>136</v>
      </c>
      <c r="E97" s="105"/>
      <c r="F97" s="105"/>
      <c r="G97" s="105"/>
      <c r="H97" s="105"/>
      <c r="I97" s="105"/>
      <c r="J97" s="106">
        <f>J128</f>
        <v>0</v>
      </c>
      <c r="L97" s="103"/>
    </row>
    <row r="98" spans="2:12" s="9" customFormat="1" ht="19.899999999999999" hidden="1" customHeight="1">
      <c r="B98" s="107"/>
      <c r="D98" s="108" t="s">
        <v>137</v>
      </c>
      <c r="E98" s="109"/>
      <c r="F98" s="109"/>
      <c r="G98" s="109"/>
      <c r="H98" s="109"/>
      <c r="I98" s="109"/>
      <c r="J98" s="110">
        <f>J129</f>
        <v>0</v>
      </c>
      <c r="L98" s="107"/>
    </row>
    <row r="99" spans="2:12" s="9" customFormat="1" ht="19.899999999999999" hidden="1" customHeight="1">
      <c r="B99" s="107"/>
      <c r="D99" s="108" t="s">
        <v>138</v>
      </c>
      <c r="E99" s="109"/>
      <c r="F99" s="109"/>
      <c r="G99" s="109"/>
      <c r="H99" s="109"/>
      <c r="I99" s="109"/>
      <c r="J99" s="110">
        <f>J230</f>
        <v>0</v>
      </c>
      <c r="L99" s="107"/>
    </row>
    <row r="100" spans="2:12" s="8" customFormat="1" ht="24.95" hidden="1" customHeight="1">
      <c r="B100" s="103"/>
      <c r="D100" s="104" t="s">
        <v>139</v>
      </c>
      <c r="E100" s="105"/>
      <c r="F100" s="105"/>
      <c r="G100" s="105"/>
      <c r="H100" s="105"/>
      <c r="I100" s="105"/>
      <c r="J100" s="106">
        <f>J236</f>
        <v>0</v>
      </c>
      <c r="L100" s="103"/>
    </row>
    <row r="101" spans="2:12" s="9" customFormat="1" ht="19.899999999999999" hidden="1" customHeight="1">
      <c r="B101" s="107"/>
      <c r="D101" s="108" t="s">
        <v>140</v>
      </c>
      <c r="E101" s="109"/>
      <c r="F101" s="109"/>
      <c r="G101" s="109"/>
      <c r="H101" s="109"/>
      <c r="I101" s="109"/>
      <c r="J101" s="110">
        <f>J237</f>
        <v>0</v>
      </c>
      <c r="L101" s="107"/>
    </row>
    <row r="102" spans="2:12" s="9" customFormat="1" ht="19.899999999999999" hidden="1" customHeight="1">
      <c r="B102" s="107"/>
      <c r="D102" s="108" t="s">
        <v>141</v>
      </c>
      <c r="E102" s="109"/>
      <c r="F102" s="109"/>
      <c r="G102" s="109"/>
      <c r="H102" s="109"/>
      <c r="I102" s="109"/>
      <c r="J102" s="110">
        <f>J244</f>
        <v>0</v>
      </c>
      <c r="L102" s="107"/>
    </row>
    <row r="103" spans="2:12" s="9" customFormat="1" ht="19.899999999999999" hidden="1" customHeight="1">
      <c r="B103" s="107"/>
      <c r="D103" s="108" t="s">
        <v>142</v>
      </c>
      <c r="E103" s="109"/>
      <c r="F103" s="109"/>
      <c r="G103" s="109"/>
      <c r="H103" s="109"/>
      <c r="I103" s="109"/>
      <c r="J103" s="110">
        <f>J249</f>
        <v>0</v>
      </c>
      <c r="L103" s="107"/>
    </row>
    <row r="104" spans="2:12" s="9" customFormat="1" ht="19.899999999999999" hidden="1" customHeight="1">
      <c r="B104" s="107"/>
      <c r="D104" s="108" t="s">
        <v>143</v>
      </c>
      <c r="E104" s="109"/>
      <c r="F104" s="109"/>
      <c r="G104" s="109"/>
      <c r="H104" s="109"/>
      <c r="I104" s="109"/>
      <c r="J104" s="110">
        <f>J267</f>
        <v>0</v>
      </c>
      <c r="L104" s="107"/>
    </row>
    <row r="105" spans="2:12" s="9" customFormat="1" ht="19.899999999999999" hidden="1" customHeight="1">
      <c r="B105" s="107"/>
      <c r="D105" s="108" t="s">
        <v>144</v>
      </c>
      <c r="E105" s="109"/>
      <c r="F105" s="109"/>
      <c r="G105" s="109"/>
      <c r="H105" s="109"/>
      <c r="I105" s="109"/>
      <c r="J105" s="110">
        <f>J303</f>
        <v>0</v>
      </c>
      <c r="L105" s="107"/>
    </row>
    <row r="106" spans="2:12" s="9" customFormat="1" ht="19.899999999999999" hidden="1" customHeight="1">
      <c r="B106" s="107"/>
      <c r="D106" s="108" t="s">
        <v>145</v>
      </c>
      <c r="E106" s="109"/>
      <c r="F106" s="109"/>
      <c r="G106" s="109"/>
      <c r="H106" s="109"/>
      <c r="I106" s="109"/>
      <c r="J106" s="110">
        <f>J310</f>
        <v>0</v>
      </c>
      <c r="L106" s="107"/>
    </row>
    <row r="107" spans="2:12" s="9" customFormat="1" ht="19.899999999999999" hidden="1" customHeight="1">
      <c r="B107" s="107"/>
      <c r="D107" s="108" t="s">
        <v>146</v>
      </c>
      <c r="E107" s="109"/>
      <c r="F107" s="109"/>
      <c r="G107" s="109"/>
      <c r="H107" s="109"/>
      <c r="I107" s="109"/>
      <c r="J107" s="110">
        <f>J316</f>
        <v>0</v>
      </c>
      <c r="L107" s="107"/>
    </row>
    <row r="108" spans="2:12" s="1" customFormat="1" ht="21.75" hidden="1" customHeight="1">
      <c r="B108" s="31"/>
      <c r="L108" s="31"/>
    </row>
    <row r="109" spans="2:12" s="1" customFormat="1" ht="6.95" hidden="1" customHeight="1">
      <c r="B109" s="43"/>
      <c r="C109" s="44"/>
      <c r="D109" s="44"/>
      <c r="E109" s="44"/>
      <c r="F109" s="44"/>
      <c r="G109" s="44"/>
      <c r="H109" s="44"/>
      <c r="I109" s="44"/>
      <c r="J109" s="44"/>
      <c r="K109" s="44"/>
      <c r="L109" s="31"/>
    </row>
    <row r="110" spans="2:12" ht="11.25" hidden="1"/>
    <row r="111" spans="2:12" ht="11.25" hidden="1"/>
    <row r="112" spans="2:12" ht="11.25" hidden="1"/>
    <row r="113" spans="2:63" s="1" customFormat="1" ht="6.95" customHeight="1">
      <c r="B113" s="45"/>
      <c r="C113" s="46"/>
      <c r="D113" s="46"/>
      <c r="E113" s="46"/>
      <c r="F113" s="46"/>
      <c r="G113" s="46"/>
      <c r="H113" s="46"/>
      <c r="I113" s="46"/>
      <c r="J113" s="46"/>
      <c r="K113" s="46"/>
      <c r="L113" s="31"/>
    </row>
    <row r="114" spans="2:63" s="1" customFormat="1" ht="24.95" customHeight="1">
      <c r="B114" s="31"/>
      <c r="C114" s="20" t="s">
        <v>147</v>
      </c>
      <c r="L114" s="31"/>
    </row>
    <row r="115" spans="2:63" s="1" customFormat="1" ht="6.95" customHeight="1">
      <c r="B115" s="31"/>
      <c r="L115" s="31"/>
    </row>
    <row r="116" spans="2:63" s="1" customFormat="1" ht="12" customHeight="1">
      <c r="B116" s="31"/>
      <c r="C116" s="26" t="s">
        <v>16</v>
      </c>
      <c r="L116" s="31"/>
    </row>
    <row r="117" spans="2:63" s="1" customFormat="1" ht="26.25" customHeight="1">
      <c r="B117" s="31"/>
      <c r="E117" s="228" t="str">
        <f>E7</f>
        <v>STAVEBNÍ ÚPRAVY HASIČSKÉ ZBROJNICE HEŘMANICE - SLEZSKÁ OSTRAVA</v>
      </c>
      <c r="F117" s="229"/>
      <c r="G117" s="229"/>
      <c r="H117" s="229"/>
      <c r="L117" s="31"/>
    </row>
    <row r="118" spans="2:63" s="1" customFormat="1" ht="12" customHeight="1">
      <c r="B118" s="31"/>
      <c r="C118" s="26" t="s">
        <v>129</v>
      </c>
      <c r="L118" s="31"/>
    </row>
    <row r="119" spans="2:63" s="1" customFormat="1" ht="16.5" customHeight="1">
      <c r="B119" s="31"/>
      <c r="E119" s="194" t="str">
        <f>E9</f>
        <v>SO 01 - 1 - Bourací práce a demolice</v>
      </c>
      <c r="F119" s="230"/>
      <c r="G119" s="230"/>
      <c r="H119" s="230"/>
      <c r="L119" s="31"/>
    </row>
    <row r="120" spans="2:63" s="1" customFormat="1" ht="6.95" customHeight="1">
      <c r="B120" s="31"/>
      <c r="L120" s="31"/>
    </row>
    <row r="121" spans="2:63" s="1" customFormat="1" ht="12" customHeight="1">
      <c r="B121" s="31"/>
      <c r="C121" s="26" t="s">
        <v>20</v>
      </c>
      <c r="F121" s="24" t="str">
        <f>F12</f>
        <v>SLEZSKÁ OSTRAVA</v>
      </c>
      <c r="I121" s="26" t="s">
        <v>22</v>
      </c>
      <c r="J121" s="51" t="str">
        <f>IF(J12="","",J12)</f>
        <v>10. 8. 2023</v>
      </c>
      <c r="L121" s="31"/>
    </row>
    <row r="122" spans="2:63" s="1" customFormat="1" ht="6.95" customHeight="1">
      <c r="B122" s="31"/>
      <c r="L122" s="31"/>
    </row>
    <row r="123" spans="2:63" s="1" customFormat="1" ht="15.2" customHeight="1">
      <c r="B123" s="31"/>
      <c r="C123" s="26" t="s">
        <v>24</v>
      </c>
      <c r="F123" s="24" t="str">
        <f>E15</f>
        <v>SMO - SLEZSKÁ OSTRAVA</v>
      </c>
      <c r="I123" s="26" t="s">
        <v>30</v>
      </c>
      <c r="J123" s="29" t="str">
        <f>E21</f>
        <v>SPAN s.r.o.</v>
      </c>
      <c r="L123" s="31"/>
    </row>
    <row r="124" spans="2:63" s="1" customFormat="1" ht="15.2" customHeight="1">
      <c r="B124" s="31"/>
      <c r="C124" s="26" t="s">
        <v>28</v>
      </c>
      <c r="F124" s="24" t="str">
        <f>IF(E18="","",E18)</f>
        <v>Vyplň údaj</v>
      </c>
      <c r="I124" s="26" t="s">
        <v>35</v>
      </c>
      <c r="J124" s="29" t="str">
        <f>E24</f>
        <v>SPAN S.R.O.</v>
      </c>
      <c r="L124" s="31"/>
    </row>
    <row r="125" spans="2:63" s="1" customFormat="1" ht="10.35" customHeight="1">
      <c r="B125" s="31"/>
      <c r="L125" s="31"/>
    </row>
    <row r="126" spans="2:63" s="10" customFormat="1" ht="29.25" customHeight="1">
      <c r="B126" s="111"/>
      <c r="C126" s="112" t="s">
        <v>148</v>
      </c>
      <c r="D126" s="113" t="s">
        <v>63</v>
      </c>
      <c r="E126" s="113" t="s">
        <v>59</v>
      </c>
      <c r="F126" s="113" t="s">
        <v>60</v>
      </c>
      <c r="G126" s="113" t="s">
        <v>149</v>
      </c>
      <c r="H126" s="113" t="s">
        <v>150</v>
      </c>
      <c r="I126" s="113" t="s">
        <v>151</v>
      </c>
      <c r="J126" s="113" t="s">
        <v>133</v>
      </c>
      <c r="K126" s="114" t="s">
        <v>152</v>
      </c>
      <c r="L126" s="111"/>
      <c r="M126" s="58" t="s">
        <v>1</v>
      </c>
      <c r="N126" s="59" t="s">
        <v>42</v>
      </c>
      <c r="O126" s="59" t="s">
        <v>153</v>
      </c>
      <c r="P126" s="59" t="s">
        <v>154</v>
      </c>
      <c r="Q126" s="59" t="s">
        <v>155</v>
      </c>
      <c r="R126" s="59" t="s">
        <v>156</v>
      </c>
      <c r="S126" s="59" t="s">
        <v>157</v>
      </c>
      <c r="T126" s="60" t="s">
        <v>158</v>
      </c>
    </row>
    <row r="127" spans="2:63" s="1" customFormat="1" ht="22.9" customHeight="1">
      <c r="B127" s="31"/>
      <c r="C127" s="63" t="s">
        <v>159</v>
      </c>
      <c r="J127" s="115">
        <f>BK127</f>
        <v>0</v>
      </c>
      <c r="L127" s="31"/>
      <c r="M127" s="61"/>
      <c r="N127" s="52"/>
      <c r="O127" s="52"/>
      <c r="P127" s="116">
        <f>P128+P236</f>
        <v>0</v>
      </c>
      <c r="Q127" s="52"/>
      <c r="R127" s="116">
        <f>R128+R236</f>
        <v>0.6637904</v>
      </c>
      <c r="S127" s="52"/>
      <c r="T127" s="117">
        <f>T128+T236</f>
        <v>481.02242999999987</v>
      </c>
      <c r="AT127" s="16" t="s">
        <v>77</v>
      </c>
      <c r="AU127" s="16" t="s">
        <v>135</v>
      </c>
      <c r="BK127" s="118">
        <f>BK128+BK236</f>
        <v>0</v>
      </c>
    </row>
    <row r="128" spans="2:63" s="11" customFormat="1" ht="25.9" customHeight="1">
      <c r="B128" s="119"/>
      <c r="D128" s="120" t="s">
        <v>77</v>
      </c>
      <c r="E128" s="121" t="s">
        <v>160</v>
      </c>
      <c r="F128" s="121" t="s">
        <v>161</v>
      </c>
      <c r="I128" s="122"/>
      <c r="J128" s="123">
        <f>BK128</f>
        <v>0</v>
      </c>
      <c r="L128" s="119"/>
      <c r="M128" s="124"/>
      <c r="P128" s="125">
        <f>P129+P230</f>
        <v>0</v>
      </c>
      <c r="R128" s="125">
        <f>R129+R230</f>
        <v>0.6637904</v>
      </c>
      <c r="T128" s="126">
        <f>T129+T230</f>
        <v>460.71179899999987</v>
      </c>
      <c r="AR128" s="120" t="s">
        <v>86</v>
      </c>
      <c r="AT128" s="127" t="s">
        <v>77</v>
      </c>
      <c r="AU128" s="127" t="s">
        <v>78</v>
      </c>
      <c r="AY128" s="120" t="s">
        <v>162</v>
      </c>
      <c r="BK128" s="128">
        <f>BK129+BK230</f>
        <v>0</v>
      </c>
    </row>
    <row r="129" spans="2:65" s="11" customFormat="1" ht="22.9" customHeight="1">
      <c r="B129" s="119"/>
      <c r="D129" s="120" t="s">
        <v>77</v>
      </c>
      <c r="E129" s="129" t="s">
        <v>163</v>
      </c>
      <c r="F129" s="129" t="s">
        <v>164</v>
      </c>
      <c r="I129" s="122"/>
      <c r="J129" s="130">
        <f>BK129</f>
        <v>0</v>
      </c>
      <c r="L129" s="119"/>
      <c r="M129" s="124"/>
      <c r="P129" s="125">
        <f>SUM(P130:P229)</f>
        <v>0</v>
      </c>
      <c r="R129" s="125">
        <f>SUM(R130:R229)</f>
        <v>0.6637904</v>
      </c>
      <c r="T129" s="126">
        <f>SUM(T130:T229)</f>
        <v>460.71179899999987</v>
      </c>
      <c r="AR129" s="120" t="s">
        <v>86</v>
      </c>
      <c r="AT129" s="127" t="s">
        <v>77</v>
      </c>
      <c r="AU129" s="127" t="s">
        <v>86</v>
      </c>
      <c r="AY129" s="120" t="s">
        <v>162</v>
      </c>
      <c r="BK129" s="128">
        <f>SUM(BK130:BK229)</f>
        <v>0</v>
      </c>
    </row>
    <row r="130" spans="2:65" s="1" customFormat="1" ht="16.5" customHeight="1">
      <c r="B130" s="31"/>
      <c r="C130" s="131" t="s">
        <v>86</v>
      </c>
      <c r="D130" s="131" t="s">
        <v>165</v>
      </c>
      <c r="E130" s="132" t="s">
        <v>166</v>
      </c>
      <c r="F130" s="133" t="s">
        <v>167</v>
      </c>
      <c r="G130" s="134" t="s">
        <v>168</v>
      </c>
      <c r="H130" s="135">
        <v>2.08</v>
      </c>
      <c r="I130" s="136"/>
      <c r="J130" s="137">
        <f>ROUND(I130*H130,2)</f>
        <v>0</v>
      </c>
      <c r="K130" s="133" t="s">
        <v>169</v>
      </c>
      <c r="L130" s="31"/>
      <c r="M130" s="138" t="s">
        <v>1</v>
      </c>
      <c r="N130" s="139" t="s">
        <v>43</v>
      </c>
      <c r="P130" s="140">
        <f>O130*H130</f>
        <v>0</v>
      </c>
      <c r="Q130" s="140">
        <v>0</v>
      </c>
      <c r="R130" s="140">
        <f>Q130*H130</f>
        <v>0</v>
      </c>
      <c r="S130" s="140">
        <v>2</v>
      </c>
      <c r="T130" s="141">
        <f>S130*H130</f>
        <v>4.16</v>
      </c>
      <c r="AR130" s="142" t="s">
        <v>170</v>
      </c>
      <c r="AT130" s="142" t="s">
        <v>165</v>
      </c>
      <c r="AU130" s="142" t="s">
        <v>88</v>
      </c>
      <c r="AY130" s="16" t="s">
        <v>162</v>
      </c>
      <c r="BE130" s="143">
        <f>IF(N130="základní",J130,0)</f>
        <v>0</v>
      </c>
      <c r="BF130" s="143">
        <f>IF(N130="snížená",J130,0)</f>
        <v>0</v>
      </c>
      <c r="BG130" s="143">
        <f>IF(N130="zákl. přenesená",J130,0)</f>
        <v>0</v>
      </c>
      <c r="BH130" s="143">
        <f>IF(N130="sníž. přenesená",J130,0)</f>
        <v>0</v>
      </c>
      <c r="BI130" s="143">
        <f>IF(N130="nulová",J130,0)</f>
        <v>0</v>
      </c>
      <c r="BJ130" s="16" t="s">
        <v>86</v>
      </c>
      <c r="BK130" s="143">
        <f>ROUND(I130*H130,2)</f>
        <v>0</v>
      </c>
      <c r="BL130" s="16" t="s">
        <v>170</v>
      </c>
      <c r="BM130" s="142" t="s">
        <v>171</v>
      </c>
    </row>
    <row r="131" spans="2:65" s="1" customFormat="1" ht="39">
      <c r="B131" s="31"/>
      <c r="D131" s="144" t="s">
        <v>172</v>
      </c>
      <c r="F131" s="145" t="s">
        <v>173</v>
      </c>
      <c r="I131" s="146"/>
      <c r="L131" s="31"/>
      <c r="M131" s="147"/>
      <c r="T131" s="55"/>
      <c r="AT131" s="16" t="s">
        <v>172</v>
      </c>
      <c r="AU131" s="16" t="s">
        <v>88</v>
      </c>
    </row>
    <row r="132" spans="2:65" s="1" customFormat="1" ht="21.75" customHeight="1">
      <c r="B132" s="31"/>
      <c r="C132" s="131" t="s">
        <v>88</v>
      </c>
      <c r="D132" s="131" t="s">
        <v>165</v>
      </c>
      <c r="E132" s="132" t="s">
        <v>174</v>
      </c>
      <c r="F132" s="133" t="s">
        <v>175</v>
      </c>
      <c r="G132" s="134" t="s">
        <v>176</v>
      </c>
      <c r="H132" s="135">
        <v>87.013000000000005</v>
      </c>
      <c r="I132" s="136"/>
      <c r="J132" s="137">
        <f>ROUND(I132*H132,2)</f>
        <v>0</v>
      </c>
      <c r="K132" s="133" t="s">
        <v>169</v>
      </c>
      <c r="L132" s="31"/>
      <c r="M132" s="138" t="s">
        <v>1</v>
      </c>
      <c r="N132" s="139" t="s">
        <v>43</v>
      </c>
      <c r="P132" s="140">
        <f>O132*H132</f>
        <v>0</v>
      </c>
      <c r="Q132" s="140">
        <v>0</v>
      </c>
      <c r="R132" s="140">
        <f>Q132*H132</f>
        <v>0</v>
      </c>
      <c r="S132" s="140">
        <v>0.13100000000000001</v>
      </c>
      <c r="T132" s="141">
        <f>S132*H132</f>
        <v>11.398703000000001</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177</v>
      </c>
    </row>
    <row r="133" spans="2:65" s="1" customFormat="1" ht="19.5">
      <c r="B133" s="31"/>
      <c r="D133" s="144" t="s">
        <v>172</v>
      </c>
      <c r="F133" s="145" t="s">
        <v>178</v>
      </c>
      <c r="I133" s="146"/>
      <c r="L133" s="31"/>
      <c r="M133" s="147"/>
      <c r="T133" s="55"/>
      <c r="AT133" s="16" t="s">
        <v>172</v>
      </c>
      <c r="AU133" s="16" t="s">
        <v>88</v>
      </c>
    </row>
    <row r="134" spans="2:65" s="12" customFormat="1" ht="11.25">
      <c r="B134" s="148"/>
      <c r="D134" s="144" t="s">
        <v>179</v>
      </c>
      <c r="E134" s="149" t="s">
        <v>1</v>
      </c>
      <c r="F134" s="150" t="s">
        <v>180</v>
      </c>
      <c r="H134" s="151">
        <v>87.013000000000005</v>
      </c>
      <c r="I134" s="152"/>
      <c r="L134" s="148"/>
      <c r="M134" s="153"/>
      <c r="T134" s="154"/>
      <c r="AT134" s="149" t="s">
        <v>179</v>
      </c>
      <c r="AU134" s="149" t="s">
        <v>88</v>
      </c>
      <c r="AV134" s="12" t="s">
        <v>88</v>
      </c>
      <c r="AW134" s="12" t="s">
        <v>34</v>
      </c>
      <c r="AX134" s="12" t="s">
        <v>78</v>
      </c>
      <c r="AY134" s="149" t="s">
        <v>162</v>
      </c>
    </row>
    <row r="135" spans="2:65" s="13" customFormat="1" ht="11.25">
      <c r="B135" s="155"/>
      <c r="D135" s="144" t="s">
        <v>179</v>
      </c>
      <c r="E135" s="156" t="s">
        <v>1</v>
      </c>
      <c r="F135" s="157" t="s">
        <v>181</v>
      </c>
      <c r="H135" s="158">
        <v>87.013000000000005</v>
      </c>
      <c r="I135" s="159"/>
      <c r="L135" s="155"/>
      <c r="M135" s="160"/>
      <c r="T135" s="161"/>
      <c r="AT135" s="156" t="s">
        <v>179</v>
      </c>
      <c r="AU135" s="156" t="s">
        <v>88</v>
      </c>
      <c r="AV135" s="13" t="s">
        <v>170</v>
      </c>
      <c r="AW135" s="13" t="s">
        <v>34</v>
      </c>
      <c r="AX135" s="13" t="s">
        <v>86</v>
      </c>
      <c r="AY135" s="156" t="s">
        <v>162</v>
      </c>
    </row>
    <row r="136" spans="2:65" s="1" customFormat="1" ht="21.75" customHeight="1">
      <c r="B136" s="31"/>
      <c r="C136" s="131" t="s">
        <v>182</v>
      </c>
      <c r="D136" s="131" t="s">
        <v>165</v>
      </c>
      <c r="E136" s="132" t="s">
        <v>183</v>
      </c>
      <c r="F136" s="133" t="s">
        <v>184</v>
      </c>
      <c r="G136" s="134" t="s">
        <v>176</v>
      </c>
      <c r="H136" s="135">
        <v>11.028</v>
      </c>
      <c r="I136" s="136"/>
      <c r="J136" s="137">
        <f>ROUND(I136*H136,2)</f>
        <v>0</v>
      </c>
      <c r="K136" s="133" t="s">
        <v>169</v>
      </c>
      <c r="L136" s="31"/>
      <c r="M136" s="138" t="s">
        <v>1</v>
      </c>
      <c r="N136" s="139" t="s">
        <v>43</v>
      </c>
      <c r="P136" s="140">
        <f>O136*H136</f>
        <v>0</v>
      </c>
      <c r="Q136" s="140">
        <v>0</v>
      </c>
      <c r="R136" s="140">
        <f>Q136*H136</f>
        <v>0</v>
      </c>
      <c r="S136" s="140">
        <v>0.26100000000000001</v>
      </c>
      <c r="T136" s="141">
        <f>S136*H136</f>
        <v>2.8783080000000001</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185</v>
      </c>
    </row>
    <row r="137" spans="2:65" s="1" customFormat="1" ht="19.5">
      <c r="B137" s="31"/>
      <c r="D137" s="144" t="s">
        <v>172</v>
      </c>
      <c r="F137" s="145" t="s">
        <v>178</v>
      </c>
      <c r="I137" s="146"/>
      <c r="L137" s="31"/>
      <c r="M137" s="147"/>
      <c r="T137" s="55"/>
      <c r="AT137" s="16" t="s">
        <v>172</v>
      </c>
      <c r="AU137" s="16" t="s">
        <v>88</v>
      </c>
    </row>
    <row r="138" spans="2:65" s="12" customFormat="1" ht="11.25">
      <c r="B138" s="148"/>
      <c r="D138" s="144" t="s">
        <v>179</v>
      </c>
      <c r="E138" s="149" t="s">
        <v>1</v>
      </c>
      <c r="F138" s="150" t="s">
        <v>186</v>
      </c>
      <c r="H138" s="151">
        <v>11.028</v>
      </c>
      <c r="I138" s="152"/>
      <c r="L138" s="148"/>
      <c r="M138" s="153"/>
      <c r="T138" s="154"/>
      <c r="AT138" s="149" t="s">
        <v>179</v>
      </c>
      <c r="AU138" s="149" t="s">
        <v>88</v>
      </c>
      <c r="AV138" s="12" t="s">
        <v>88</v>
      </c>
      <c r="AW138" s="12" t="s">
        <v>34</v>
      </c>
      <c r="AX138" s="12" t="s">
        <v>78</v>
      </c>
      <c r="AY138" s="149" t="s">
        <v>162</v>
      </c>
    </row>
    <row r="139" spans="2:65" s="13" customFormat="1" ht="11.25">
      <c r="B139" s="155"/>
      <c r="D139" s="144" t="s">
        <v>179</v>
      </c>
      <c r="E139" s="156" t="s">
        <v>1</v>
      </c>
      <c r="F139" s="157" t="s">
        <v>181</v>
      </c>
      <c r="H139" s="158">
        <v>11.028</v>
      </c>
      <c r="I139" s="159"/>
      <c r="L139" s="155"/>
      <c r="M139" s="160"/>
      <c r="T139" s="161"/>
      <c r="AT139" s="156" t="s">
        <v>179</v>
      </c>
      <c r="AU139" s="156" t="s">
        <v>88</v>
      </c>
      <c r="AV139" s="13" t="s">
        <v>170</v>
      </c>
      <c r="AW139" s="13" t="s">
        <v>34</v>
      </c>
      <c r="AX139" s="13" t="s">
        <v>86</v>
      </c>
      <c r="AY139" s="156" t="s">
        <v>162</v>
      </c>
    </row>
    <row r="140" spans="2:65" s="1" customFormat="1" ht="24.2" customHeight="1">
      <c r="B140" s="31"/>
      <c r="C140" s="131" t="s">
        <v>170</v>
      </c>
      <c r="D140" s="131" t="s">
        <v>165</v>
      </c>
      <c r="E140" s="132" t="s">
        <v>187</v>
      </c>
      <c r="F140" s="133" t="s">
        <v>188</v>
      </c>
      <c r="G140" s="134" t="s">
        <v>168</v>
      </c>
      <c r="H140" s="135">
        <v>60.137999999999998</v>
      </c>
      <c r="I140" s="136"/>
      <c r="J140" s="137">
        <f>ROUND(I140*H140,2)</f>
        <v>0</v>
      </c>
      <c r="K140" s="133" t="s">
        <v>169</v>
      </c>
      <c r="L140" s="31"/>
      <c r="M140" s="138" t="s">
        <v>1</v>
      </c>
      <c r="N140" s="139" t="s">
        <v>43</v>
      </c>
      <c r="P140" s="140">
        <f>O140*H140</f>
        <v>0</v>
      </c>
      <c r="Q140" s="140">
        <v>0</v>
      </c>
      <c r="R140" s="140">
        <f>Q140*H140</f>
        <v>0</v>
      </c>
      <c r="S140" s="140">
        <v>1.8</v>
      </c>
      <c r="T140" s="141">
        <f>S140*H140</f>
        <v>108.2484</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189</v>
      </c>
    </row>
    <row r="141" spans="2:65" s="1" customFormat="1" ht="19.5">
      <c r="B141" s="31"/>
      <c r="D141" s="144" t="s">
        <v>172</v>
      </c>
      <c r="F141" s="145" t="s">
        <v>178</v>
      </c>
      <c r="I141" s="146"/>
      <c r="L141" s="31"/>
      <c r="M141" s="147"/>
      <c r="T141" s="55"/>
      <c r="AT141" s="16" t="s">
        <v>172</v>
      </c>
      <c r="AU141" s="16" t="s">
        <v>88</v>
      </c>
    </row>
    <row r="142" spans="2:65" s="12" customFormat="1" ht="22.5">
      <c r="B142" s="148"/>
      <c r="D142" s="144" t="s">
        <v>179</v>
      </c>
      <c r="E142" s="149" t="s">
        <v>1</v>
      </c>
      <c r="F142" s="150" t="s">
        <v>190</v>
      </c>
      <c r="H142" s="151">
        <v>60.137999999999998</v>
      </c>
      <c r="I142" s="152"/>
      <c r="L142" s="148"/>
      <c r="M142" s="153"/>
      <c r="T142" s="154"/>
      <c r="AT142" s="149" t="s">
        <v>179</v>
      </c>
      <c r="AU142" s="149" t="s">
        <v>88</v>
      </c>
      <c r="AV142" s="12" t="s">
        <v>88</v>
      </c>
      <c r="AW142" s="12" t="s">
        <v>34</v>
      </c>
      <c r="AX142" s="12" t="s">
        <v>78</v>
      </c>
      <c r="AY142" s="149" t="s">
        <v>162</v>
      </c>
    </row>
    <row r="143" spans="2:65" s="13" customFormat="1" ht="11.25">
      <c r="B143" s="155"/>
      <c r="D143" s="144" t="s">
        <v>179</v>
      </c>
      <c r="E143" s="156" t="s">
        <v>1</v>
      </c>
      <c r="F143" s="157" t="s">
        <v>181</v>
      </c>
      <c r="H143" s="158">
        <v>60.137999999999998</v>
      </c>
      <c r="I143" s="159"/>
      <c r="L143" s="155"/>
      <c r="M143" s="160"/>
      <c r="T143" s="161"/>
      <c r="AT143" s="156" t="s">
        <v>179</v>
      </c>
      <c r="AU143" s="156" t="s">
        <v>88</v>
      </c>
      <c r="AV143" s="13" t="s">
        <v>170</v>
      </c>
      <c r="AW143" s="13" t="s">
        <v>34</v>
      </c>
      <c r="AX143" s="13" t="s">
        <v>86</v>
      </c>
      <c r="AY143" s="156" t="s">
        <v>162</v>
      </c>
    </row>
    <row r="144" spans="2:65" s="1" customFormat="1" ht="21.75" customHeight="1">
      <c r="B144" s="31"/>
      <c r="C144" s="131" t="s">
        <v>191</v>
      </c>
      <c r="D144" s="131" t="s">
        <v>165</v>
      </c>
      <c r="E144" s="132" t="s">
        <v>192</v>
      </c>
      <c r="F144" s="133" t="s">
        <v>193</v>
      </c>
      <c r="G144" s="134" t="s">
        <v>168</v>
      </c>
      <c r="H144" s="135">
        <v>1.04</v>
      </c>
      <c r="I144" s="136"/>
      <c r="J144" s="137">
        <f>ROUND(I144*H144,2)</f>
        <v>0</v>
      </c>
      <c r="K144" s="133" t="s">
        <v>169</v>
      </c>
      <c r="L144" s="31"/>
      <c r="M144" s="138" t="s">
        <v>1</v>
      </c>
      <c r="N144" s="139" t="s">
        <v>43</v>
      </c>
      <c r="P144" s="140">
        <f>O144*H144</f>
        <v>0</v>
      </c>
      <c r="Q144" s="140">
        <v>0</v>
      </c>
      <c r="R144" s="140">
        <f>Q144*H144</f>
        <v>0</v>
      </c>
      <c r="S144" s="140">
        <v>1.671</v>
      </c>
      <c r="T144" s="141">
        <f>S144*H144</f>
        <v>1.7378400000000001</v>
      </c>
      <c r="AR144" s="142" t="s">
        <v>170</v>
      </c>
      <c r="AT144" s="142" t="s">
        <v>165</v>
      </c>
      <c r="AU144" s="142" t="s">
        <v>88</v>
      </c>
      <c r="AY144" s="16" t="s">
        <v>162</v>
      </c>
      <c r="BE144" s="143">
        <f>IF(N144="základní",J144,0)</f>
        <v>0</v>
      </c>
      <c r="BF144" s="143">
        <f>IF(N144="snížená",J144,0)</f>
        <v>0</v>
      </c>
      <c r="BG144" s="143">
        <f>IF(N144="zákl. přenesená",J144,0)</f>
        <v>0</v>
      </c>
      <c r="BH144" s="143">
        <f>IF(N144="sníž. přenesená",J144,0)</f>
        <v>0</v>
      </c>
      <c r="BI144" s="143">
        <f>IF(N144="nulová",J144,0)</f>
        <v>0</v>
      </c>
      <c r="BJ144" s="16" t="s">
        <v>86</v>
      </c>
      <c r="BK144" s="143">
        <f>ROUND(I144*H144,2)</f>
        <v>0</v>
      </c>
      <c r="BL144" s="16" t="s">
        <v>170</v>
      </c>
      <c r="BM144" s="142" t="s">
        <v>194</v>
      </c>
    </row>
    <row r="145" spans="2:65" s="1" customFormat="1" ht="19.5">
      <c r="B145" s="31"/>
      <c r="D145" s="144" t="s">
        <v>172</v>
      </c>
      <c r="F145" s="145" t="s">
        <v>195</v>
      </c>
      <c r="I145" s="146"/>
      <c r="L145" s="31"/>
      <c r="M145" s="147"/>
      <c r="T145" s="55"/>
      <c r="AT145" s="16" t="s">
        <v>172</v>
      </c>
      <c r="AU145" s="16" t="s">
        <v>88</v>
      </c>
    </row>
    <row r="146" spans="2:65" s="1" customFormat="1" ht="24.2" customHeight="1">
      <c r="B146" s="31"/>
      <c r="C146" s="131" t="s">
        <v>196</v>
      </c>
      <c r="D146" s="131" t="s">
        <v>165</v>
      </c>
      <c r="E146" s="132" t="s">
        <v>197</v>
      </c>
      <c r="F146" s="133" t="s">
        <v>198</v>
      </c>
      <c r="G146" s="134" t="s">
        <v>176</v>
      </c>
      <c r="H146" s="135">
        <v>44.2</v>
      </c>
      <c r="I146" s="136"/>
      <c r="J146" s="137">
        <f>ROUND(I146*H146,2)</f>
        <v>0</v>
      </c>
      <c r="K146" s="133" t="s">
        <v>1</v>
      </c>
      <c r="L146" s="31"/>
      <c r="M146" s="138" t="s">
        <v>1</v>
      </c>
      <c r="N146" s="139" t="s">
        <v>43</v>
      </c>
      <c r="P146" s="140">
        <f>O146*H146</f>
        <v>0</v>
      </c>
      <c r="Q146" s="140">
        <v>0</v>
      </c>
      <c r="R146" s="140">
        <f>Q146*H146</f>
        <v>0</v>
      </c>
      <c r="S146" s="140">
        <v>0.16500000000000001</v>
      </c>
      <c r="T146" s="141">
        <f>S146*H146</f>
        <v>7.293000000000001</v>
      </c>
      <c r="AR146" s="142" t="s">
        <v>170</v>
      </c>
      <c r="AT146" s="142" t="s">
        <v>165</v>
      </c>
      <c r="AU146" s="142" t="s">
        <v>88</v>
      </c>
      <c r="AY146" s="16" t="s">
        <v>162</v>
      </c>
      <c r="BE146" s="143">
        <f>IF(N146="základní",J146,0)</f>
        <v>0</v>
      </c>
      <c r="BF146" s="143">
        <f>IF(N146="snížená",J146,0)</f>
        <v>0</v>
      </c>
      <c r="BG146" s="143">
        <f>IF(N146="zákl. přenesená",J146,0)</f>
        <v>0</v>
      </c>
      <c r="BH146" s="143">
        <f>IF(N146="sníž. přenesená",J146,0)</f>
        <v>0</v>
      </c>
      <c r="BI146" s="143">
        <f>IF(N146="nulová",J146,0)</f>
        <v>0</v>
      </c>
      <c r="BJ146" s="16" t="s">
        <v>86</v>
      </c>
      <c r="BK146" s="143">
        <f>ROUND(I146*H146,2)</f>
        <v>0</v>
      </c>
      <c r="BL146" s="16" t="s">
        <v>170</v>
      </c>
      <c r="BM146" s="142" t="s">
        <v>199</v>
      </c>
    </row>
    <row r="147" spans="2:65" s="1" customFormat="1" ht="39">
      <c r="B147" s="31"/>
      <c r="D147" s="144" t="s">
        <v>172</v>
      </c>
      <c r="F147" s="145" t="s">
        <v>200</v>
      </c>
      <c r="I147" s="146"/>
      <c r="L147" s="31"/>
      <c r="M147" s="147"/>
      <c r="T147" s="55"/>
      <c r="AT147" s="16" t="s">
        <v>172</v>
      </c>
      <c r="AU147" s="16" t="s">
        <v>88</v>
      </c>
    </row>
    <row r="148" spans="2:65" s="1" customFormat="1" ht="24.2" customHeight="1">
      <c r="B148" s="31"/>
      <c r="C148" s="131" t="s">
        <v>201</v>
      </c>
      <c r="D148" s="131" t="s">
        <v>165</v>
      </c>
      <c r="E148" s="132" t="s">
        <v>202</v>
      </c>
      <c r="F148" s="133" t="s">
        <v>203</v>
      </c>
      <c r="G148" s="134" t="s">
        <v>176</v>
      </c>
      <c r="H148" s="135">
        <v>2.34</v>
      </c>
      <c r="I148" s="136"/>
      <c r="J148" s="137">
        <f>ROUND(I148*H148,2)</f>
        <v>0</v>
      </c>
      <c r="K148" s="133" t="s">
        <v>169</v>
      </c>
      <c r="L148" s="31"/>
      <c r="M148" s="138" t="s">
        <v>1</v>
      </c>
      <c r="N148" s="139" t="s">
        <v>43</v>
      </c>
      <c r="P148" s="140">
        <f>O148*H148</f>
        <v>0</v>
      </c>
      <c r="Q148" s="140">
        <v>0</v>
      </c>
      <c r="R148" s="140">
        <f>Q148*H148</f>
        <v>0</v>
      </c>
      <c r="S148" s="140">
        <v>0.432</v>
      </c>
      <c r="T148" s="141">
        <f>S148*H148</f>
        <v>1.01088</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204</v>
      </c>
    </row>
    <row r="149" spans="2:65" s="1" customFormat="1" ht="19.5">
      <c r="B149" s="31"/>
      <c r="D149" s="144" t="s">
        <v>172</v>
      </c>
      <c r="F149" s="145" t="s">
        <v>178</v>
      </c>
      <c r="I149" s="146"/>
      <c r="L149" s="31"/>
      <c r="M149" s="147"/>
      <c r="T149" s="55"/>
      <c r="AT149" s="16" t="s">
        <v>172</v>
      </c>
      <c r="AU149" s="16" t="s">
        <v>88</v>
      </c>
    </row>
    <row r="150" spans="2:65" s="1" customFormat="1" ht="16.5" customHeight="1">
      <c r="B150" s="31"/>
      <c r="C150" s="131" t="s">
        <v>205</v>
      </c>
      <c r="D150" s="131" t="s">
        <v>165</v>
      </c>
      <c r="E150" s="132" t="s">
        <v>206</v>
      </c>
      <c r="F150" s="133" t="s">
        <v>207</v>
      </c>
      <c r="G150" s="134" t="s">
        <v>208</v>
      </c>
      <c r="H150" s="135">
        <v>7.28</v>
      </c>
      <c r="I150" s="136"/>
      <c r="J150" s="137">
        <f>ROUND(I150*H150,2)</f>
        <v>0</v>
      </c>
      <c r="K150" s="133" t="s">
        <v>169</v>
      </c>
      <c r="L150" s="31"/>
      <c r="M150" s="138" t="s">
        <v>1</v>
      </c>
      <c r="N150" s="139" t="s">
        <v>43</v>
      </c>
      <c r="P150" s="140">
        <f>O150*H150</f>
        <v>0</v>
      </c>
      <c r="Q150" s="140">
        <v>0</v>
      </c>
      <c r="R150" s="140">
        <f>Q150*H150</f>
        <v>0</v>
      </c>
      <c r="S150" s="140">
        <v>0.14399999999999999</v>
      </c>
      <c r="T150" s="141">
        <f>S150*H150</f>
        <v>1.0483199999999999</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209</v>
      </c>
    </row>
    <row r="151" spans="2:65" s="1" customFormat="1" ht="19.5">
      <c r="B151" s="31"/>
      <c r="D151" s="144" t="s">
        <v>172</v>
      </c>
      <c r="F151" s="145" t="s">
        <v>178</v>
      </c>
      <c r="I151" s="146"/>
      <c r="L151" s="31"/>
      <c r="M151" s="147"/>
      <c r="T151" s="55"/>
      <c r="AT151" s="16" t="s">
        <v>172</v>
      </c>
      <c r="AU151" s="16" t="s">
        <v>88</v>
      </c>
    </row>
    <row r="152" spans="2:65" s="1" customFormat="1" ht="24.2" customHeight="1">
      <c r="B152" s="31"/>
      <c r="C152" s="131" t="s">
        <v>163</v>
      </c>
      <c r="D152" s="131" t="s">
        <v>165</v>
      </c>
      <c r="E152" s="132" t="s">
        <v>210</v>
      </c>
      <c r="F152" s="133" t="s">
        <v>211</v>
      </c>
      <c r="G152" s="134" t="s">
        <v>168</v>
      </c>
      <c r="H152" s="135">
        <v>1.79</v>
      </c>
      <c r="I152" s="136"/>
      <c r="J152" s="137">
        <f>ROUND(I152*H152,2)</f>
        <v>0</v>
      </c>
      <c r="K152" s="133" t="s">
        <v>169</v>
      </c>
      <c r="L152" s="31"/>
      <c r="M152" s="138" t="s">
        <v>1</v>
      </c>
      <c r="N152" s="139" t="s">
        <v>43</v>
      </c>
      <c r="P152" s="140">
        <f>O152*H152</f>
        <v>0</v>
      </c>
      <c r="Q152" s="140">
        <v>0</v>
      </c>
      <c r="R152" s="140">
        <f>Q152*H152</f>
        <v>0</v>
      </c>
      <c r="S152" s="140">
        <v>2.4</v>
      </c>
      <c r="T152" s="141">
        <f>S152*H152</f>
        <v>4.2960000000000003</v>
      </c>
      <c r="AR152" s="142" t="s">
        <v>170</v>
      </c>
      <c r="AT152" s="142" t="s">
        <v>165</v>
      </c>
      <c r="AU152" s="142" t="s">
        <v>88</v>
      </c>
      <c r="AY152" s="16" t="s">
        <v>162</v>
      </c>
      <c r="BE152" s="143">
        <f>IF(N152="základní",J152,0)</f>
        <v>0</v>
      </c>
      <c r="BF152" s="143">
        <f>IF(N152="snížená",J152,0)</f>
        <v>0</v>
      </c>
      <c r="BG152" s="143">
        <f>IF(N152="zákl. přenesená",J152,0)</f>
        <v>0</v>
      </c>
      <c r="BH152" s="143">
        <f>IF(N152="sníž. přenesená",J152,0)</f>
        <v>0</v>
      </c>
      <c r="BI152" s="143">
        <f>IF(N152="nulová",J152,0)</f>
        <v>0</v>
      </c>
      <c r="BJ152" s="16" t="s">
        <v>86</v>
      </c>
      <c r="BK152" s="143">
        <f>ROUND(I152*H152,2)</f>
        <v>0</v>
      </c>
      <c r="BL152" s="16" t="s">
        <v>170</v>
      </c>
      <c r="BM152" s="142" t="s">
        <v>212</v>
      </c>
    </row>
    <row r="153" spans="2:65" s="1" customFormat="1" ht="29.25">
      <c r="B153" s="31"/>
      <c r="D153" s="144" t="s">
        <v>172</v>
      </c>
      <c r="F153" s="145" t="s">
        <v>213</v>
      </c>
      <c r="I153" s="146"/>
      <c r="L153" s="31"/>
      <c r="M153" s="147"/>
      <c r="T153" s="55"/>
      <c r="AT153" s="16" t="s">
        <v>172</v>
      </c>
      <c r="AU153" s="16" t="s">
        <v>88</v>
      </c>
    </row>
    <row r="154" spans="2:65" s="1" customFormat="1" ht="33" customHeight="1">
      <c r="B154" s="31"/>
      <c r="C154" s="131" t="s">
        <v>214</v>
      </c>
      <c r="D154" s="131" t="s">
        <v>165</v>
      </c>
      <c r="E154" s="132" t="s">
        <v>215</v>
      </c>
      <c r="F154" s="133" t="s">
        <v>216</v>
      </c>
      <c r="G154" s="134" t="s">
        <v>168</v>
      </c>
      <c r="H154" s="135">
        <v>53.118000000000002</v>
      </c>
      <c r="I154" s="136"/>
      <c r="J154" s="137">
        <f>ROUND(I154*H154,2)</f>
        <v>0</v>
      </c>
      <c r="K154" s="133" t="s">
        <v>169</v>
      </c>
      <c r="L154" s="31"/>
      <c r="M154" s="138" t="s">
        <v>1</v>
      </c>
      <c r="N154" s="139" t="s">
        <v>43</v>
      </c>
      <c r="P154" s="140">
        <f>O154*H154</f>
        <v>0</v>
      </c>
      <c r="Q154" s="140">
        <v>0</v>
      </c>
      <c r="R154" s="140">
        <f>Q154*H154</f>
        <v>0</v>
      </c>
      <c r="S154" s="140">
        <v>2.2000000000000002</v>
      </c>
      <c r="T154" s="141">
        <f>S154*H154</f>
        <v>116.85960000000001</v>
      </c>
      <c r="AR154" s="142" t="s">
        <v>170</v>
      </c>
      <c r="AT154" s="142" t="s">
        <v>165</v>
      </c>
      <c r="AU154" s="142" t="s">
        <v>88</v>
      </c>
      <c r="AY154" s="16" t="s">
        <v>162</v>
      </c>
      <c r="BE154" s="143">
        <f>IF(N154="základní",J154,0)</f>
        <v>0</v>
      </c>
      <c r="BF154" s="143">
        <f>IF(N154="snížená",J154,0)</f>
        <v>0</v>
      </c>
      <c r="BG154" s="143">
        <f>IF(N154="zákl. přenesená",J154,0)</f>
        <v>0</v>
      </c>
      <c r="BH154" s="143">
        <f>IF(N154="sníž. přenesená",J154,0)</f>
        <v>0</v>
      </c>
      <c r="BI154" s="143">
        <f>IF(N154="nulová",J154,0)</f>
        <v>0</v>
      </c>
      <c r="BJ154" s="16" t="s">
        <v>86</v>
      </c>
      <c r="BK154" s="143">
        <f>ROUND(I154*H154,2)</f>
        <v>0</v>
      </c>
      <c r="BL154" s="16" t="s">
        <v>170</v>
      </c>
      <c r="BM154" s="142" t="s">
        <v>217</v>
      </c>
    </row>
    <row r="155" spans="2:65" s="1" customFormat="1" ht="39">
      <c r="B155" s="31"/>
      <c r="D155" s="144" t="s">
        <v>172</v>
      </c>
      <c r="F155" s="145" t="s">
        <v>218</v>
      </c>
      <c r="I155" s="146"/>
      <c r="L155" s="31"/>
      <c r="M155" s="147"/>
      <c r="T155" s="55"/>
      <c r="AT155" s="16" t="s">
        <v>172</v>
      </c>
      <c r="AU155" s="16" t="s">
        <v>88</v>
      </c>
    </row>
    <row r="156" spans="2:65" s="12" customFormat="1" ht="11.25">
      <c r="B156" s="148"/>
      <c r="D156" s="144" t="s">
        <v>179</v>
      </c>
      <c r="E156" s="149" t="s">
        <v>1</v>
      </c>
      <c r="F156" s="150" t="s">
        <v>219</v>
      </c>
      <c r="H156" s="151">
        <v>33.299999999999997</v>
      </c>
      <c r="I156" s="152"/>
      <c r="L156" s="148"/>
      <c r="M156" s="153"/>
      <c r="T156" s="154"/>
      <c r="AT156" s="149" t="s">
        <v>179</v>
      </c>
      <c r="AU156" s="149" t="s">
        <v>88</v>
      </c>
      <c r="AV156" s="12" t="s">
        <v>88</v>
      </c>
      <c r="AW156" s="12" t="s">
        <v>34</v>
      </c>
      <c r="AX156" s="12" t="s">
        <v>78</v>
      </c>
      <c r="AY156" s="149" t="s">
        <v>162</v>
      </c>
    </row>
    <row r="157" spans="2:65" s="12" customFormat="1" ht="11.25">
      <c r="B157" s="148"/>
      <c r="D157" s="144" t="s">
        <v>179</v>
      </c>
      <c r="E157" s="149" t="s">
        <v>1</v>
      </c>
      <c r="F157" s="150" t="s">
        <v>220</v>
      </c>
      <c r="H157" s="151">
        <v>19.818000000000001</v>
      </c>
      <c r="I157" s="152"/>
      <c r="L157" s="148"/>
      <c r="M157" s="153"/>
      <c r="T157" s="154"/>
      <c r="AT157" s="149" t="s">
        <v>179</v>
      </c>
      <c r="AU157" s="149" t="s">
        <v>88</v>
      </c>
      <c r="AV157" s="12" t="s">
        <v>88</v>
      </c>
      <c r="AW157" s="12" t="s">
        <v>34</v>
      </c>
      <c r="AX157" s="12" t="s">
        <v>78</v>
      </c>
      <c r="AY157" s="149" t="s">
        <v>162</v>
      </c>
    </row>
    <row r="158" spans="2:65" s="13" customFormat="1" ht="11.25">
      <c r="B158" s="155"/>
      <c r="D158" s="144" t="s">
        <v>179</v>
      </c>
      <c r="E158" s="156" t="s">
        <v>1</v>
      </c>
      <c r="F158" s="157" t="s">
        <v>181</v>
      </c>
      <c r="H158" s="158">
        <v>53.118000000000002</v>
      </c>
      <c r="I158" s="159"/>
      <c r="L158" s="155"/>
      <c r="M158" s="160"/>
      <c r="T158" s="161"/>
      <c r="AT158" s="156" t="s">
        <v>179</v>
      </c>
      <c r="AU158" s="156" t="s">
        <v>88</v>
      </c>
      <c r="AV158" s="13" t="s">
        <v>170</v>
      </c>
      <c r="AW158" s="13" t="s">
        <v>34</v>
      </c>
      <c r="AX158" s="13" t="s">
        <v>86</v>
      </c>
      <c r="AY158" s="156" t="s">
        <v>162</v>
      </c>
    </row>
    <row r="159" spans="2:65" s="1" customFormat="1" ht="33" customHeight="1">
      <c r="B159" s="31"/>
      <c r="C159" s="131" t="s">
        <v>221</v>
      </c>
      <c r="D159" s="131" t="s">
        <v>165</v>
      </c>
      <c r="E159" s="132" t="s">
        <v>215</v>
      </c>
      <c r="F159" s="133" t="s">
        <v>216</v>
      </c>
      <c r="G159" s="134" t="s">
        <v>168</v>
      </c>
      <c r="H159" s="135">
        <v>27.431000000000001</v>
      </c>
      <c r="I159" s="136"/>
      <c r="J159" s="137">
        <f>ROUND(I159*H159,2)</f>
        <v>0</v>
      </c>
      <c r="K159" s="133" t="s">
        <v>169</v>
      </c>
      <c r="L159" s="31"/>
      <c r="M159" s="138" t="s">
        <v>1</v>
      </c>
      <c r="N159" s="139" t="s">
        <v>43</v>
      </c>
      <c r="P159" s="140">
        <f>O159*H159</f>
        <v>0</v>
      </c>
      <c r="Q159" s="140">
        <v>0</v>
      </c>
      <c r="R159" s="140">
        <f>Q159*H159</f>
        <v>0</v>
      </c>
      <c r="S159" s="140">
        <v>2.2000000000000002</v>
      </c>
      <c r="T159" s="141">
        <f>S159*H159</f>
        <v>60.348200000000006</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222</v>
      </c>
    </row>
    <row r="160" spans="2:65" s="1" customFormat="1" ht="39">
      <c r="B160" s="31"/>
      <c r="D160" s="144" t="s">
        <v>172</v>
      </c>
      <c r="F160" s="145" t="s">
        <v>223</v>
      </c>
      <c r="I160" s="146"/>
      <c r="L160" s="31"/>
      <c r="M160" s="147"/>
      <c r="T160" s="55"/>
      <c r="AT160" s="16" t="s">
        <v>172</v>
      </c>
      <c r="AU160" s="16" t="s">
        <v>88</v>
      </c>
    </row>
    <row r="161" spans="2:65" s="12" customFormat="1" ht="11.25">
      <c r="B161" s="148"/>
      <c r="D161" s="144" t="s">
        <v>179</v>
      </c>
      <c r="E161" s="149" t="s">
        <v>1</v>
      </c>
      <c r="F161" s="150" t="s">
        <v>224</v>
      </c>
      <c r="H161" s="151">
        <v>15.54</v>
      </c>
      <c r="I161" s="152"/>
      <c r="L161" s="148"/>
      <c r="M161" s="153"/>
      <c r="T161" s="154"/>
      <c r="AT161" s="149" t="s">
        <v>179</v>
      </c>
      <c r="AU161" s="149" t="s">
        <v>88</v>
      </c>
      <c r="AV161" s="12" t="s">
        <v>88</v>
      </c>
      <c r="AW161" s="12" t="s">
        <v>34</v>
      </c>
      <c r="AX161" s="12" t="s">
        <v>78</v>
      </c>
      <c r="AY161" s="149" t="s">
        <v>162</v>
      </c>
    </row>
    <row r="162" spans="2:65" s="12" customFormat="1" ht="11.25">
      <c r="B162" s="148"/>
      <c r="D162" s="144" t="s">
        <v>179</v>
      </c>
      <c r="E162" s="149" t="s">
        <v>1</v>
      </c>
      <c r="F162" s="150" t="s">
        <v>225</v>
      </c>
      <c r="H162" s="151">
        <v>11.891</v>
      </c>
      <c r="I162" s="152"/>
      <c r="L162" s="148"/>
      <c r="M162" s="153"/>
      <c r="T162" s="154"/>
      <c r="AT162" s="149" t="s">
        <v>179</v>
      </c>
      <c r="AU162" s="149" t="s">
        <v>88</v>
      </c>
      <c r="AV162" s="12" t="s">
        <v>88</v>
      </c>
      <c r="AW162" s="12" t="s">
        <v>34</v>
      </c>
      <c r="AX162" s="12" t="s">
        <v>78</v>
      </c>
      <c r="AY162" s="149" t="s">
        <v>162</v>
      </c>
    </row>
    <row r="163" spans="2:65" s="13" customFormat="1" ht="11.25">
      <c r="B163" s="155"/>
      <c r="D163" s="144" t="s">
        <v>179</v>
      </c>
      <c r="E163" s="156" t="s">
        <v>1</v>
      </c>
      <c r="F163" s="157" t="s">
        <v>181</v>
      </c>
      <c r="H163" s="158">
        <v>27.431000000000001</v>
      </c>
      <c r="I163" s="159"/>
      <c r="L163" s="155"/>
      <c r="M163" s="160"/>
      <c r="T163" s="161"/>
      <c r="AT163" s="156" t="s">
        <v>179</v>
      </c>
      <c r="AU163" s="156" t="s">
        <v>88</v>
      </c>
      <c r="AV163" s="13" t="s">
        <v>170</v>
      </c>
      <c r="AW163" s="13" t="s">
        <v>34</v>
      </c>
      <c r="AX163" s="13" t="s">
        <v>86</v>
      </c>
      <c r="AY163" s="156" t="s">
        <v>162</v>
      </c>
    </row>
    <row r="164" spans="2:65" s="1" customFormat="1" ht="33" customHeight="1">
      <c r="B164" s="31"/>
      <c r="C164" s="131" t="s">
        <v>226</v>
      </c>
      <c r="D164" s="131" t="s">
        <v>165</v>
      </c>
      <c r="E164" s="132" t="s">
        <v>227</v>
      </c>
      <c r="F164" s="133" t="s">
        <v>228</v>
      </c>
      <c r="G164" s="134" t="s">
        <v>168</v>
      </c>
      <c r="H164" s="135">
        <v>53.118000000000002</v>
      </c>
      <c r="I164" s="136"/>
      <c r="J164" s="137">
        <f>ROUND(I164*H164,2)</f>
        <v>0</v>
      </c>
      <c r="K164" s="133" t="s">
        <v>169</v>
      </c>
      <c r="L164" s="31"/>
      <c r="M164" s="138" t="s">
        <v>1</v>
      </c>
      <c r="N164" s="139" t="s">
        <v>43</v>
      </c>
      <c r="P164" s="140">
        <f>O164*H164</f>
        <v>0</v>
      </c>
      <c r="Q164" s="140">
        <v>0</v>
      </c>
      <c r="R164" s="140">
        <f>Q164*H164</f>
        <v>0</v>
      </c>
      <c r="S164" s="140">
        <v>4.3999999999999997E-2</v>
      </c>
      <c r="T164" s="141">
        <f>S164*H164</f>
        <v>2.3371919999999999</v>
      </c>
      <c r="AR164" s="142" t="s">
        <v>170</v>
      </c>
      <c r="AT164" s="142" t="s">
        <v>165</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229</v>
      </c>
    </row>
    <row r="165" spans="2:65" s="1" customFormat="1" ht="24.2" customHeight="1">
      <c r="B165" s="31"/>
      <c r="C165" s="131" t="s">
        <v>230</v>
      </c>
      <c r="D165" s="131" t="s">
        <v>165</v>
      </c>
      <c r="E165" s="132" t="s">
        <v>231</v>
      </c>
      <c r="F165" s="133" t="s">
        <v>232</v>
      </c>
      <c r="G165" s="134" t="s">
        <v>176</v>
      </c>
      <c r="H165" s="135">
        <v>151.46</v>
      </c>
      <c r="I165" s="136"/>
      <c r="J165" s="137">
        <f>ROUND(I165*H165,2)</f>
        <v>0</v>
      </c>
      <c r="K165" s="133" t="s">
        <v>169</v>
      </c>
      <c r="L165" s="31"/>
      <c r="M165" s="138" t="s">
        <v>1</v>
      </c>
      <c r="N165" s="139" t="s">
        <v>43</v>
      </c>
      <c r="P165" s="140">
        <f>O165*H165</f>
        <v>0</v>
      </c>
      <c r="Q165" s="140">
        <v>0</v>
      </c>
      <c r="R165" s="140">
        <f>Q165*H165</f>
        <v>0</v>
      </c>
      <c r="S165" s="140">
        <v>3.5000000000000003E-2</v>
      </c>
      <c r="T165" s="141">
        <f>S165*H165</f>
        <v>5.3011000000000008</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233</v>
      </c>
    </row>
    <row r="166" spans="2:65" s="1" customFormat="1" ht="19.5">
      <c r="B166" s="31"/>
      <c r="D166" s="144" t="s">
        <v>172</v>
      </c>
      <c r="F166" s="145" t="s">
        <v>178</v>
      </c>
      <c r="I166" s="146"/>
      <c r="L166" s="31"/>
      <c r="M166" s="147"/>
      <c r="T166" s="55"/>
      <c r="AT166" s="16" t="s">
        <v>172</v>
      </c>
      <c r="AU166" s="16" t="s">
        <v>88</v>
      </c>
    </row>
    <row r="167" spans="2:65" s="12" customFormat="1" ht="11.25">
      <c r="B167" s="148"/>
      <c r="D167" s="144" t="s">
        <v>179</v>
      </c>
      <c r="E167" s="149" t="s">
        <v>1</v>
      </c>
      <c r="F167" s="150" t="s">
        <v>234</v>
      </c>
      <c r="H167" s="151">
        <v>151.46</v>
      </c>
      <c r="I167" s="152"/>
      <c r="L167" s="148"/>
      <c r="M167" s="153"/>
      <c r="T167" s="154"/>
      <c r="AT167" s="149" t="s">
        <v>179</v>
      </c>
      <c r="AU167" s="149" t="s">
        <v>88</v>
      </c>
      <c r="AV167" s="12" t="s">
        <v>88</v>
      </c>
      <c r="AW167" s="12" t="s">
        <v>34</v>
      </c>
      <c r="AX167" s="12" t="s">
        <v>78</v>
      </c>
      <c r="AY167" s="149" t="s">
        <v>162</v>
      </c>
    </row>
    <row r="168" spans="2:65" s="13" customFormat="1" ht="11.25">
      <c r="B168" s="155"/>
      <c r="D168" s="144" t="s">
        <v>179</v>
      </c>
      <c r="E168" s="156" t="s">
        <v>1</v>
      </c>
      <c r="F168" s="157" t="s">
        <v>181</v>
      </c>
      <c r="H168" s="158">
        <v>151.46</v>
      </c>
      <c r="I168" s="159"/>
      <c r="L168" s="155"/>
      <c r="M168" s="160"/>
      <c r="T168" s="161"/>
      <c r="AT168" s="156" t="s">
        <v>179</v>
      </c>
      <c r="AU168" s="156" t="s">
        <v>88</v>
      </c>
      <c r="AV168" s="13" t="s">
        <v>170</v>
      </c>
      <c r="AW168" s="13" t="s">
        <v>34</v>
      </c>
      <c r="AX168" s="13" t="s">
        <v>86</v>
      </c>
      <c r="AY168" s="156" t="s">
        <v>162</v>
      </c>
    </row>
    <row r="169" spans="2:65" s="1" customFormat="1" ht="24.2" customHeight="1">
      <c r="B169" s="31"/>
      <c r="C169" s="131" t="s">
        <v>235</v>
      </c>
      <c r="D169" s="131" t="s">
        <v>165</v>
      </c>
      <c r="E169" s="132" t="s">
        <v>236</v>
      </c>
      <c r="F169" s="133" t="s">
        <v>237</v>
      </c>
      <c r="G169" s="134" t="s">
        <v>168</v>
      </c>
      <c r="H169" s="135">
        <v>33.299999999999997</v>
      </c>
      <c r="I169" s="136"/>
      <c r="J169" s="137">
        <f>ROUND(I169*H169,2)</f>
        <v>0</v>
      </c>
      <c r="K169" s="133" t="s">
        <v>169</v>
      </c>
      <c r="L169" s="31"/>
      <c r="M169" s="138" t="s">
        <v>1</v>
      </c>
      <c r="N169" s="139" t="s">
        <v>43</v>
      </c>
      <c r="P169" s="140">
        <f>O169*H169</f>
        <v>0</v>
      </c>
      <c r="Q169" s="140">
        <v>0</v>
      </c>
      <c r="R169" s="140">
        <f>Q169*H169</f>
        <v>0</v>
      </c>
      <c r="S169" s="140">
        <v>1.4</v>
      </c>
      <c r="T169" s="141">
        <f>S169*H169</f>
        <v>46.61999999999999</v>
      </c>
      <c r="AR169" s="142" t="s">
        <v>170</v>
      </c>
      <c r="AT169" s="142" t="s">
        <v>165</v>
      </c>
      <c r="AU169" s="142" t="s">
        <v>88</v>
      </c>
      <c r="AY169" s="16" t="s">
        <v>162</v>
      </c>
      <c r="BE169" s="143">
        <f>IF(N169="základní",J169,0)</f>
        <v>0</v>
      </c>
      <c r="BF169" s="143">
        <f>IF(N169="snížená",J169,0)</f>
        <v>0</v>
      </c>
      <c r="BG169" s="143">
        <f>IF(N169="zákl. přenesená",J169,0)</f>
        <v>0</v>
      </c>
      <c r="BH169" s="143">
        <f>IF(N169="sníž. přenesená",J169,0)</f>
        <v>0</v>
      </c>
      <c r="BI169" s="143">
        <f>IF(N169="nulová",J169,0)</f>
        <v>0</v>
      </c>
      <c r="BJ169" s="16" t="s">
        <v>86</v>
      </c>
      <c r="BK169" s="143">
        <f>ROUND(I169*H169,2)</f>
        <v>0</v>
      </c>
      <c r="BL169" s="16" t="s">
        <v>170</v>
      </c>
      <c r="BM169" s="142" t="s">
        <v>238</v>
      </c>
    </row>
    <row r="170" spans="2:65" s="1" customFormat="1" ht="19.5">
      <c r="B170" s="31"/>
      <c r="D170" s="144" t="s">
        <v>172</v>
      </c>
      <c r="F170" s="145" t="s">
        <v>239</v>
      </c>
      <c r="I170" s="146"/>
      <c r="L170" s="31"/>
      <c r="M170" s="147"/>
      <c r="T170" s="55"/>
      <c r="AT170" s="16" t="s">
        <v>172</v>
      </c>
      <c r="AU170" s="16" t="s">
        <v>88</v>
      </c>
    </row>
    <row r="171" spans="2:65" s="12" customFormat="1" ht="11.25">
      <c r="B171" s="148"/>
      <c r="D171" s="144" t="s">
        <v>179</v>
      </c>
      <c r="E171" s="149" t="s">
        <v>1</v>
      </c>
      <c r="F171" s="150" t="s">
        <v>240</v>
      </c>
      <c r="H171" s="151">
        <v>33.299999999999997</v>
      </c>
      <c r="I171" s="152"/>
      <c r="L171" s="148"/>
      <c r="M171" s="153"/>
      <c r="T171" s="154"/>
      <c r="AT171" s="149" t="s">
        <v>179</v>
      </c>
      <c r="AU171" s="149" t="s">
        <v>88</v>
      </c>
      <c r="AV171" s="12" t="s">
        <v>88</v>
      </c>
      <c r="AW171" s="12" t="s">
        <v>34</v>
      </c>
      <c r="AX171" s="12" t="s">
        <v>78</v>
      </c>
      <c r="AY171" s="149" t="s">
        <v>162</v>
      </c>
    </row>
    <row r="172" spans="2:65" s="13" customFormat="1" ht="11.25">
      <c r="B172" s="155"/>
      <c r="D172" s="144" t="s">
        <v>179</v>
      </c>
      <c r="E172" s="156" t="s">
        <v>1</v>
      </c>
      <c r="F172" s="157" t="s">
        <v>181</v>
      </c>
      <c r="H172" s="158">
        <v>33.299999999999997</v>
      </c>
      <c r="I172" s="159"/>
      <c r="L172" s="155"/>
      <c r="M172" s="160"/>
      <c r="T172" s="161"/>
      <c r="AT172" s="156" t="s">
        <v>179</v>
      </c>
      <c r="AU172" s="156" t="s">
        <v>88</v>
      </c>
      <c r="AV172" s="13" t="s">
        <v>170</v>
      </c>
      <c r="AW172" s="13" t="s">
        <v>34</v>
      </c>
      <c r="AX172" s="13" t="s">
        <v>86</v>
      </c>
      <c r="AY172" s="156" t="s">
        <v>162</v>
      </c>
    </row>
    <row r="173" spans="2:65" s="1" customFormat="1" ht="21.75" customHeight="1">
      <c r="B173" s="31"/>
      <c r="C173" s="131" t="s">
        <v>8</v>
      </c>
      <c r="D173" s="131" t="s">
        <v>165</v>
      </c>
      <c r="E173" s="132" t="s">
        <v>241</v>
      </c>
      <c r="F173" s="133" t="s">
        <v>242</v>
      </c>
      <c r="G173" s="134" t="s">
        <v>176</v>
      </c>
      <c r="H173" s="135">
        <v>14.976000000000001</v>
      </c>
      <c r="I173" s="136"/>
      <c r="J173" s="137">
        <f>ROUND(I173*H173,2)</f>
        <v>0</v>
      </c>
      <c r="K173" s="133" t="s">
        <v>169</v>
      </c>
      <c r="L173" s="31"/>
      <c r="M173" s="138" t="s">
        <v>1</v>
      </c>
      <c r="N173" s="139" t="s">
        <v>43</v>
      </c>
      <c r="P173" s="140">
        <f>O173*H173</f>
        <v>0</v>
      </c>
      <c r="Q173" s="140">
        <v>0</v>
      </c>
      <c r="R173" s="140">
        <f>Q173*H173</f>
        <v>0</v>
      </c>
      <c r="S173" s="140">
        <v>5.8999999999999997E-2</v>
      </c>
      <c r="T173" s="141">
        <f>S173*H173</f>
        <v>0.88358400000000004</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243</v>
      </c>
    </row>
    <row r="174" spans="2:65" s="1" customFormat="1" ht="39">
      <c r="B174" s="31"/>
      <c r="D174" s="144" t="s">
        <v>172</v>
      </c>
      <c r="F174" s="145" t="s">
        <v>244</v>
      </c>
      <c r="I174" s="146"/>
      <c r="L174" s="31"/>
      <c r="M174" s="147"/>
      <c r="T174" s="55"/>
      <c r="AT174" s="16" t="s">
        <v>172</v>
      </c>
      <c r="AU174" s="16" t="s">
        <v>88</v>
      </c>
    </row>
    <row r="175" spans="2:65" s="1" customFormat="1" ht="24.2" customHeight="1">
      <c r="B175" s="31"/>
      <c r="C175" s="131" t="s">
        <v>245</v>
      </c>
      <c r="D175" s="131" t="s">
        <v>165</v>
      </c>
      <c r="E175" s="132" t="s">
        <v>246</v>
      </c>
      <c r="F175" s="133" t="s">
        <v>247</v>
      </c>
      <c r="G175" s="134" t="s">
        <v>176</v>
      </c>
      <c r="H175" s="135">
        <v>19.5</v>
      </c>
      <c r="I175" s="136"/>
      <c r="J175" s="137">
        <f>ROUND(I175*H175,2)</f>
        <v>0</v>
      </c>
      <c r="K175" s="133" t="s">
        <v>169</v>
      </c>
      <c r="L175" s="31"/>
      <c r="M175" s="138" t="s">
        <v>1</v>
      </c>
      <c r="N175" s="139" t="s">
        <v>43</v>
      </c>
      <c r="P175" s="140">
        <f>O175*H175</f>
        <v>0</v>
      </c>
      <c r="Q175" s="140">
        <v>0</v>
      </c>
      <c r="R175" s="140">
        <f>Q175*H175</f>
        <v>0</v>
      </c>
      <c r="S175" s="140">
        <v>3.4000000000000002E-2</v>
      </c>
      <c r="T175" s="141">
        <f>S175*H175</f>
        <v>0.66300000000000003</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248</v>
      </c>
    </row>
    <row r="176" spans="2:65" s="1" customFormat="1" ht="19.5">
      <c r="B176" s="31"/>
      <c r="D176" s="144" t="s">
        <v>172</v>
      </c>
      <c r="F176" s="145" t="s">
        <v>239</v>
      </c>
      <c r="I176" s="146"/>
      <c r="L176" s="31"/>
      <c r="M176" s="147"/>
      <c r="T176" s="55"/>
      <c r="AT176" s="16" t="s">
        <v>172</v>
      </c>
      <c r="AU176" s="16" t="s">
        <v>88</v>
      </c>
    </row>
    <row r="177" spans="2:65" s="12" customFormat="1" ht="11.25">
      <c r="B177" s="148"/>
      <c r="D177" s="144" t="s">
        <v>179</v>
      </c>
      <c r="E177" s="149" t="s">
        <v>1</v>
      </c>
      <c r="F177" s="150" t="s">
        <v>249</v>
      </c>
      <c r="H177" s="151">
        <v>19.5</v>
      </c>
      <c r="I177" s="152"/>
      <c r="L177" s="148"/>
      <c r="M177" s="153"/>
      <c r="T177" s="154"/>
      <c r="AT177" s="149" t="s">
        <v>179</v>
      </c>
      <c r="AU177" s="149" t="s">
        <v>88</v>
      </c>
      <c r="AV177" s="12" t="s">
        <v>88</v>
      </c>
      <c r="AW177" s="12" t="s">
        <v>34</v>
      </c>
      <c r="AX177" s="12" t="s">
        <v>78</v>
      </c>
      <c r="AY177" s="149" t="s">
        <v>162</v>
      </c>
    </row>
    <row r="178" spans="2:65" s="13" customFormat="1" ht="11.25">
      <c r="B178" s="155"/>
      <c r="D178" s="144" t="s">
        <v>179</v>
      </c>
      <c r="E178" s="156" t="s">
        <v>1</v>
      </c>
      <c r="F178" s="157" t="s">
        <v>181</v>
      </c>
      <c r="H178" s="158">
        <v>19.5</v>
      </c>
      <c r="I178" s="159"/>
      <c r="L178" s="155"/>
      <c r="M178" s="160"/>
      <c r="T178" s="161"/>
      <c r="AT178" s="156" t="s">
        <v>179</v>
      </c>
      <c r="AU178" s="156" t="s">
        <v>88</v>
      </c>
      <c r="AV178" s="13" t="s">
        <v>170</v>
      </c>
      <c r="AW178" s="13" t="s">
        <v>34</v>
      </c>
      <c r="AX178" s="13" t="s">
        <v>86</v>
      </c>
      <c r="AY178" s="156" t="s">
        <v>162</v>
      </c>
    </row>
    <row r="179" spans="2:65" s="1" customFormat="1" ht="16.5" customHeight="1">
      <c r="B179" s="31"/>
      <c r="C179" s="131" t="s">
        <v>250</v>
      </c>
      <c r="D179" s="131" t="s">
        <v>165</v>
      </c>
      <c r="E179" s="132" t="s">
        <v>251</v>
      </c>
      <c r="F179" s="133" t="s">
        <v>252</v>
      </c>
      <c r="G179" s="134" t="s">
        <v>176</v>
      </c>
      <c r="H179" s="135">
        <v>33.979999999999997</v>
      </c>
      <c r="I179" s="136"/>
      <c r="J179" s="137">
        <f>ROUND(I179*H179,2)</f>
        <v>0</v>
      </c>
      <c r="K179" s="133" t="s">
        <v>169</v>
      </c>
      <c r="L179" s="31"/>
      <c r="M179" s="138" t="s">
        <v>1</v>
      </c>
      <c r="N179" s="139" t="s">
        <v>43</v>
      </c>
      <c r="P179" s="140">
        <f>O179*H179</f>
        <v>0</v>
      </c>
      <c r="Q179" s="140">
        <v>0</v>
      </c>
      <c r="R179" s="140">
        <f>Q179*H179</f>
        <v>0</v>
      </c>
      <c r="S179" s="140">
        <v>0.06</v>
      </c>
      <c r="T179" s="141">
        <f>S179*H179</f>
        <v>2.0387999999999997</v>
      </c>
      <c r="AR179" s="142" t="s">
        <v>170</v>
      </c>
      <c r="AT179" s="142" t="s">
        <v>165</v>
      </c>
      <c r="AU179" s="142" t="s">
        <v>88</v>
      </c>
      <c r="AY179" s="16" t="s">
        <v>162</v>
      </c>
      <c r="BE179" s="143">
        <f>IF(N179="základní",J179,0)</f>
        <v>0</v>
      </c>
      <c r="BF179" s="143">
        <f>IF(N179="snížená",J179,0)</f>
        <v>0</v>
      </c>
      <c r="BG179" s="143">
        <f>IF(N179="zákl. přenesená",J179,0)</f>
        <v>0</v>
      </c>
      <c r="BH179" s="143">
        <f>IF(N179="sníž. přenesená",J179,0)</f>
        <v>0</v>
      </c>
      <c r="BI179" s="143">
        <f>IF(N179="nulová",J179,0)</f>
        <v>0</v>
      </c>
      <c r="BJ179" s="16" t="s">
        <v>86</v>
      </c>
      <c r="BK179" s="143">
        <f>ROUND(I179*H179,2)</f>
        <v>0</v>
      </c>
      <c r="BL179" s="16" t="s">
        <v>170</v>
      </c>
      <c r="BM179" s="142" t="s">
        <v>253</v>
      </c>
    </row>
    <row r="180" spans="2:65" s="1" customFormat="1" ht="19.5">
      <c r="B180" s="31"/>
      <c r="D180" s="144" t="s">
        <v>172</v>
      </c>
      <c r="F180" s="145" t="s">
        <v>254</v>
      </c>
      <c r="I180" s="146"/>
      <c r="L180" s="31"/>
      <c r="M180" s="147"/>
      <c r="T180" s="55"/>
      <c r="AT180" s="16" t="s">
        <v>172</v>
      </c>
      <c r="AU180" s="16" t="s">
        <v>88</v>
      </c>
    </row>
    <row r="181" spans="2:65" s="12" customFormat="1" ht="11.25">
      <c r="B181" s="148"/>
      <c r="D181" s="144" t="s">
        <v>179</v>
      </c>
      <c r="E181" s="149" t="s">
        <v>1</v>
      </c>
      <c r="F181" s="150" t="s">
        <v>255</v>
      </c>
      <c r="H181" s="151">
        <v>33.979999999999997</v>
      </c>
      <c r="I181" s="152"/>
      <c r="L181" s="148"/>
      <c r="M181" s="153"/>
      <c r="T181" s="154"/>
      <c r="AT181" s="149" t="s">
        <v>179</v>
      </c>
      <c r="AU181" s="149" t="s">
        <v>88</v>
      </c>
      <c r="AV181" s="12" t="s">
        <v>88</v>
      </c>
      <c r="AW181" s="12" t="s">
        <v>34</v>
      </c>
      <c r="AX181" s="12" t="s">
        <v>78</v>
      </c>
      <c r="AY181" s="149" t="s">
        <v>162</v>
      </c>
    </row>
    <row r="182" spans="2:65" s="13" customFormat="1" ht="11.25">
      <c r="B182" s="155"/>
      <c r="D182" s="144" t="s">
        <v>179</v>
      </c>
      <c r="E182" s="156" t="s">
        <v>1</v>
      </c>
      <c r="F182" s="157" t="s">
        <v>181</v>
      </c>
      <c r="H182" s="158">
        <v>33.979999999999997</v>
      </c>
      <c r="I182" s="159"/>
      <c r="L182" s="155"/>
      <c r="M182" s="160"/>
      <c r="T182" s="161"/>
      <c r="AT182" s="156" t="s">
        <v>179</v>
      </c>
      <c r="AU182" s="156" t="s">
        <v>88</v>
      </c>
      <c r="AV182" s="13" t="s">
        <v>170</v>
      </c>
      <c r="AW182" s="13" t="s">
        <v>34</v>
      </c>
      <c r="AX182" s="13" t="s">
        <v>86</v>
      </c>
      <c r="AY182" s="156" t="s">
        <v>162</v>
      </c>
    </row>
    <row r="183" spans="2:65" s="1" customFormat="1" ht="16.5" customHeight="1">
      <c r="B183" s="31"/>
      <c r="C183" s="131" t="s">
        <v>256</v>
      </c>
      <c r="D183" s="131" t="s">
        <v>165</v>
      </c>
      <c r="E183" s="132" t="s">
        <v>257</v>
      </c>
      <c r="F183" s="133" t="s">
        <v>258</v>
      </c>
      <c r="G183" s="134" t="s">
        <v>208</v>
      </c>
      <c r="H183" s="135">
        <v>23.4</v>
      </c>
      <c r="I183" s="136"/>
      <c r="J183" s="137">
        <f>ROUND(I183*H183,2)</f>
        <v>0</v>
      </c>
      <c r="K183" s="133" t="s">
        <v>169</v>
      </c>
      <c r="L183" s="31"/>
      <c r="M183" s="138" t="s">
        <v>1</v>
      </c>
      <c r="N183" s="139" t="s">
        <v>43</v>
      </c>
      <c r="P183" s="140">
        <f>O183*H183</f>
        <v>0</v>
      </c>
      <c r="Q183" s="140">
        <v>0</v>
      </c>
      <c r="R183" s="140">
        <f>Q183*H183</f>
        <v>0</v>
      </c>
      <c r="S183" s="140">
        <v>6.8000000000000005E-2</v>
      </c>
      <c r="T183" s="141">
        <f>S183*H183</f>
        <v>1.5911999999999999</v>
      </c>
      <c r="AR183" s="142" t="s">
        <v>170</v>
      </c>
      <c r="AT183" s="142" t="s">
        <v>165</v>
      </c>
      <c r="AU183" s="142" t="s">
        <v>88</v>
      </c>
      <c r="AY183" s="16" t="s">
        <v>162</v>
      </c>
      <c r="BE183" s="143">
        <f>IF(N183="základní",J183,0)</f>
        <v>0</v>
      </c>
      <c r="BF183" s="143">
        <f>IF(N183="snížená",J183,0)</f>
        <v>0</v>
      </c>
      <c r="BG183" s="143">
        <f>IF(N183="zákl. přenesená",J183,0)</f>
        <v>0</v>
      </c>
      <c r="BH183" s="143">
        <f>IF(N183="sníž. přenesená",J183,0)</f>
        <v>0</v>
      </c>
      <c r="BI183" s="143">
        <f>IF(N183="nulová",J183,0)</f>
        <v>0</v>
      </c>
      <c r="BJ183" s="16" t="s">
        <v>86</v>
      </c>
      <c r="BK183" s="143">
        <f>ROUND(I183*H183,2)</f>
        <v>0</v>
      </c>
      <c r="BL183" s="16" t="s">
        <v>170</v>
      </c>
      <c r="BM183" s="142" t="s">
        <v>259</v>
      </c>
    </row>
    <row r="184" spans="2:65" s="1" customFormat="1" ht="29.25">
      <c r="B184" s="31"/>
      <c r="D184" s="144" t="s">
        <v>172</v>
      </c>
      <c r="F184" s="145" t="s">
        <v>260</v>
      </c>
      <c r="I184" s="146"/>
      <c r="L184" s="31"/>
      <c r="M184" s="147"/>
      <c r="T184" s="55"/>
      <c r="AT184" s="16" t="s">
        <v>172</v>
      </c>
      <c r="AU184" s="16" t="s">
        <v>88</v>
      </c>
    </row>
    <row r="185" spans="2:65" s="1" customFormat="1" ht="16.5" customHeight="1">
      <c r="B185" s="31"/>
      <c r="C185" s="131" t="s">
        <v>261</v>
      </c>
      <c r="D185" s="131" t="s">
        <v>165</v>
      </c>
      <c r="E185" s="132" t="s">
        <v>262</v>
      </c>
      <c r="F185" s="133" t="s">
        <v>263</v>
      </c>
      <c r="G185" s="134" t="s">
        <v>208</v>
      </c>
      <c r="H185" s="135">
        <v>44.2</v>
      </c>
      <c r="I185" s="136"/>
      <c r="J185" s="137">
        <f>ROUND(I185*H185,2)</f>
        <v>0</v>
      </c>
      <c r="K185" s="133" t="s">
        <v>169</v>
      </c>
      <c r="L185" s="31"/>
      <c r="M185" s="138" t="s">
        <v>1</v>
      </c>
      <c r="N185" s="139" t="s">
        <v>43</v>
      </c>
      <c r="P185" s="140">
        <f>O185*H185</f>
        <v>0</v>
      </c>
      <c r="Q185" s="140">
        <v>0</v>
      </c>
      <c r="R185" s="140">
        <f>Q185*H185</f>
        <v>0</v>
      </c>
      <c r="S185" s="140">
        <v>7.0000000000000001E-3</v>
      </c>
      <c r="T185" s="141">
        <f>S185*H185</f>
        <v>0.30940000000000001</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264</v>
      </c>
    </row>
    <row r="186" spans="2:65" s="1" customFormat="1" ht="29.25">
      <c r="B186" s="31"/>
      <c r="D186" s="144" t="s">
        <v>172</v>
      </c>
      <c r="F186" s="145" t="s">
        <v>260</v>
      </c>
      <c r="I186" s="146"/>
      <c r="L186" s="31"/>
      <c r="M186" s="147"/>
      <c r="T186" s="55"/>
      <c r="AT186" s="16" t="s">
        <v>172</v>
      </c>
      <c r="AU186" s="16" t="s">
        <v>88</v>
      </c>
    </row>
    <row r="187" spans="2:65" s="1" customFormat="1" ht="24.2" customHeight="1">
      <c r="B187" s="31"/>
      <c r="C187" s="131" t="s">
        <v>265</v>
      </c>
      <c r="D187" s="131" t="s">
        <v>165</v>
      </c>
      <c r="E187" s="132" t="s">
        <v>266</v>
      </c>
      <c r="F187" s="133" t="s">
        <v>267</v>
      </c>
      <c r="G187" s="134" t="s">
        <v>268</v>
      </c>
      <c r="H187" s="135">
        <v>23</v>
      </c>
      <c r="I187" s="136"/>
      <c r="J187" s="137">
        <f>ROUND(I187*H187,2)</f>
        <v>0</v>
      </c>
      <c r="K187" s="133" t="s">
        <v>169</v>
      </c>
      <c r="L187" s="31"/>
      <c r="M187" s="138" t="s">
        <v>1</v>
      </c>
      <c r="N187" s="139" t="s">
        <v>43</v>
      </c>
      <c r="P187" s="140">
        <f>O187*H187</f>
        <v>0</v>
      </c>
      <c r="Q187" s="140">
        <v>0</v>
      </c>
      <c r="R187" s="140">
        <f>Q187*H187</f>
        <v>0</v>
      </c>
      <c r="S187" s="140">
        <v>1E-3</v>
      </c>
      <c r="T187" s="141">
        <f>S187*H187</f>
        <v>2.3E-2</v>
      </c>
      <c r="AR187" s="142" t="s">
        <v>170</v>
      </c>
      <c r="AT187" s="142" t="s">
        <v>165</v>
      </c>
      <c r="AU187" s="142" t="s">
        <v>88</v>
      </c>
      <c r="AY187" s="16" t="s">
        <v>162</v>
      </c>
      <c r="BE187" s="143">
        <f>IF(N187="základní",J187,0)</f>
        <v>0</v>
      </c>
      <c r="BF187" s="143">
        <f>IF(N187="snížená",J187,0)</f>
        <v>0</v>
      </c>
      <c r="BG187" s="143">
        <f>IF(N187="zákl. přenesená",J187,0)</f>
        <v>0</v>
      </c>
      <c r="BH187" s="143">
        <f>IF(N187="sníž. přenesená",J187,0)</f>
        <v>0</v>
      </c>
      <c r="BI187" s="143">
        <f>IF(N187="nulová",J187,0)</f>
        <v>0</v>
      </c>
      <c r="BJ187" s="16" t="s">
        <v>86</v>
      </c>
      <c r="BK187" s="143">
        <f>ROUND(I187*H187,2)</f>
        <v>0</v>
      </c>
      <c r="BL187" s="16" t="s">
        <v>170</v>
      </c>
      <c r="BM187" s="142" t="s">
        <v>269</v>
      </c>
    </row>
    <row r="188" spans="2:65" s="1" customFormat="1" ht="39">
      <c r="B188" s="31"/>
      <c r="D188" s="144" t="s">
        <v>172</v>
      </c>
      <c r="F188" s="145" t="s">
        <v>270</v>
      </c>
      <c r="I188" s="146"/>
      <c r="L188" s="31"/>
      <c r="M188" s="147"/>
      <c r="T188" s="55"/>
      <c r="AT188" s="16" t="s">
        <v>172</v>
      </c>
      <c r="AU188" s="16" t="s">
        <v>88</v>
      </c>
    </row>
    <row r="189" spans="2:65" s="1" customFormat="1" ht="24.2" customHeight="1">
      <c r="B189" s="31"/>
      <c r="C189" s="131" t="s">
        <v>7</v>
      </c>
      <c r="D189" s="131" t="s">
        <v>165</v>
      </c>
      <c r="E189" s="132" t="s">
        <v>271</v>
      </c>
      <c r="F189" s="133" t="s">
        <v>272</v>
      </c>
      <c r="G189" s="134" t="s">
        <v>268</v>
      </c>
      <c r="H189" s="135">
        <v>18</v>
      </c>
      <c r="I189" s="136"/>
      <c r="J189" s="137">
        <f>ROUND(I189*H189,2)</f>
        <v>0</v>
      </c>
      <c r="K189" s="133" t="s">
        <v>169</v>
      </c>
      <c r="L189" s="31"/>
      <c r="M189" s="138" t="s">
        <v>1</v>
      </c>
      <c r="N189" s="139" t="s">
        <v>43</v>
      </c>
      <c r="P189" s="140">
        <f>O189*H189</f>
        <v>0</v>
      </c>
      <c r="Q189" s="140">
        <v>0</v>
      </c>
      <c r="R189" s="140">
        <f>Q189*H189</f>
        <v>0</v>
      </c>
      <c r="S189" s="140">
        <v>8.0000000000000002E-3</v>
      </c>
      <c r="T189" s="141">
        <f>S189*H189</f>
        <v>0.14400000000000002</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273</v>
      </c>
    </row>
    <row r="190" spans="2:65" s="1" customFormat="1" ht="39">
      <c r="B190" s="31"/>
      <c r="D190" s="144" t="s">
        <v>172</v>
      </c>
      <c r="F190" s="145" t="s">
        <v>274</v>
      </c>
      <c r="I190" s="146"/>
      <c r="L190" s="31"/>
      <c r="M190" s="147"/>
      <c r="T190" s="55"/>
      <c r="AT190" s="16" t="s">
        <v>172</v>
      </c>
      <c r="AU190" s="16" t="s">
        <v>88</v>
      </c>
    </row>
    <row r="191" spans="2:65" s="1" customFormat="1" ht="24.2" customHeight="1">
      <c r="B191" s="31"/>
      <c r="C191" s="131" t="s">
        <v>275</v>
      </c>
      <c r="D191" s="131" t="s">
        <v>165</v>
      </c>
      <c r="E191" s="132" t="s">
        <v>276</v>
      </c>
      <c r="F191" s="133" t="s">
        <v>277</v>
      </c>
      <c r="G191" s="134" t="s">
        <v>168</v>
      </c>
      <c r="H191" s="135">
        <v>11.962999999999999</v>
      </c>
      <c r="I191" s="136"/>
      <c r="J191" s="137">
        <f>ROUND(I191*H191,2)</f>
        <v>0</v>
      </c>
      <c r="K191" s="133" t="s">
        <v>169</v>
      </c>
      <c r="L191" s="31"/>
      <c r="M191" s="138" t="s">
        <v>1</v>
      </c>
      <c r="N191" s="139" t="s">
        <v>43</v>
      </c>
      <c r="P191" s="140">
        <f>O191*H191</f>
        <v>0</v>
      </c>
      <c r="Q191" s="140">
        <v>0</v>
      </c>
      <c r="R191" s="140">
        <f>Q191*H191</f>
        <v>0</v>
      </c>
      <c r="S191" s="140">
        <v>1.8</v>
      </c>
      <c r="T191" s="141">
        <f>S191*H191</f>
        <v>21.5334</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278</v>
      </c>
    </row>
    <row r="192" spans="2:65" s="1" customFormat="1" ht="39">
      <c r="B192" s="31"/>
      <c r="D192" s="144" t="s">
        <v>172</v>
      </c>
      <c r="F192" s="145" t="s">
        <v>274</v>
      </c>
      <c r="I192" s="146"/>
      <c r="L192" s="31"/>
      <c r="M192" s="147"/>
      <c r="T192" s="55"/>
      <c r="AT192" s="16" t="s">
        <v>172</v>
      </c>
      <c r="AU192" s="16" t="s">
        <v>88</v>
      </c>
    </row>
    <row r="193" spans="2:65" s="1" customFormat="1" ht="33" customHeight="1">
      <c r="B193" s="31"/>
      <c r="C193" s="131" t="s">
        <v>279</v>
      </c>
      <c r="D193" s="131" t="s">
        <v>165</v>
      </c>
      <c r="E193" s="132" t="s">
        <v>280</v>
      </c>
      <c r="F193" s="133" t="s">
        <v>281</v>
      </c>
      <c r="G193" s="134" t="s">
        <v>268</v>
      </c>
      <c r="H193" s="135">
        <v>13</v>
      </c>
      <c r="I193" s="136"/>
      <c r="J193" s="137">
        <f>ROUND(I193*H193,2)</f>
        <v>0</v>
      </c>
      <c r="K193" s="133" t="s">
        <v>169</v>
      </c>
      <c r="L193" s="31"/>
      <c r="M193" s="138" t="s">
        <v>1</v>
      </c>
      <c r="N193" s="139" t="s">
        <v>43</v>
      </c>
      <c r="P193" s="140">
        <f>O193*H193</f>
        <v>0</v>
      </c>
      <c r="Q193" s="140">
        <v>0</v>
      </c>
      <c r="R193" s="140">
        <f>Q193*H193</f>
        <v>0</v>
      </c>
      <c r="S193" s="140">
        <v>1E-3</v>
      </c>
      <c r="T193" s="141">
        <f>S193*H193</f>
        <v>1.3000000000000001E-2</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282</v>
      </c>
    </row>
    <row r="194" spans="2:65" s="1" customFormat="1" ht="39">
      <c r="B194" s="31"/>
      <c r="D194" s="144" t="s">
        <v>172</v>
      </c>
      <c r="F194" s="145" t="s">
        <v>274</v>
      </c>
      <c r="I194" s="146"/>
      <c r="L194" s="31"/>
      <c r="M194" s="147"/>
      <c r="T194" s="55"/>
      <c r="AT194" s="16" t="s">
        <v>172</v>
      </c>
      <c r="AU194" s="16" t="s">
        <v>88</v>
      </c>
    </row>
    <row r="195" spans="2:65" s="1" customFormat="1" ht="33" customHeight="1">
      <c r="B195" s="31"/>
      <c r="C195" s="131" t="s">
        <v>283</v>
      </c>
      <c r="D195" s="131" t="s">
        <v>165</v>
      </c>
      <c r="E195" s="132" t="s">
        <v>284</v>
      </c>
      <c r="F195" s="133" t="s">
        <v>285</v>
      </c>
      <c r="G195" s="134" t="s">
        <v>268</v>
      </c>
      <c r="H195" s="135">
        <v>5</v>
      </c>
      <c r="I195" s="136"/>
      <c r="J195" s="137">
        <f>ROUND(I195*H195,2)</f>
        <v>0</v>
      </c>
      <c r="K195" s="133" t="s">
        <v>169</v>
      </c>
      <c r="L195" s="31"/>
      <c r="M195" s="138" t="s">
        <v>1</v>
      </c>
      <c r="N195" s="139" t="s">
        <v>43</v>
      </c>
      <c r="P195" s="140">
        <f>O195*H195</f>
        <v>0</v>
      </c>
      <c r="Q195" s="140">
        <v>0</v>
      </c>
      <c r="R195" s="140">
        <f>Q195*H195</f>
        <v>0</v>
      </c>
      <c r="S195" s="140">
        <v>1.7999999999999999E-2</v>
      </c>
      <c r="T195" s="141">
        <f>S195*H195</f>
        <v>0.09</v>
      </c>
      <c r="AR195" s="142" t="s">
        <v>170</v>
      </c>
      <c r="AT195" s="142" t="s">
        <v>165</v>
      </c>
      <c r="AU195" s="142" t="s">
        <v>88</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170</v>
      </c>
      <c r="BM195" s="142" t="s">
        <v>286</v>
      </c>
    </row>
    <row r="196" spans="2:65" s="1" customFormat="1" ht="24.2" customHeight="1">
      <c r="B196" s="31"/>
      <c r="C196" s="131" t="s">
        <v>287</v>
      </c>
      <c r="D196" s="131" t="s">
        <v>165</v>
      </c>
      <c r="E196" s="132" t="s">
        <v>288</v>
      </c>
      <c r="F196" s="133" t="s">
        <v>289</v>
      </c>
      <c r="G196" s="134" t="s">
        <v>268</v>
      </c>
      <c r="H196" s="135">
        <v>34</v>
      </c>
      <c r="I196" s="136"/>
      <c r="J196" s="137">
        <f>ROUND(I196*H196,2)</f>
        <v>0</v>
      </c>
      <c r="K196" s="133" t="s">
        <v>169</v>
      </c>
      <c r="L196" s="31"/>
      <c r="M196" s="138" t="s">
        <v>1</v>
      </c>
      <c r="N196" s="139" t="s">
        <v>43</v>
      </c>
      <c r="P196" s="140">
        <f>O196*H196</f>
        <v>0</v>
      </c>
      <c r="Q196" s="140">
        <v>0</v>
      </c>
      <c r="R196" s="140">
        <f>Q196*H196</f>
        <v>0</v>
      </c>
      <c r="S196" s="140">
        <v>3.1E-2</v>
      </c>
      <c r="T196" s="141">
        <f>S196*H196</f>
        <v>1.054</v>
      </c>
      <c r="AR196" s="142" t="s">
        <v>170</v>
      </c>
      <c r="AT196" s="142" t="s">
        <v>165</v>
      </c>
      <c r="AU196" s="142" t="s">
        <v>88</v>
      </c>
      <c r="AY196" s="16" t="s">
        <v>162</v>
      </c>
      <c r="BE196" s="143">
        <f>IF(N196="základní",J196,0)</f>
        <v>0</v>
      </c>
      <c r="BF196" s="143">
        <f>IF(N196="snížená",J196,0)</f>
        <v>0</v>
      </c>
      <c r="BG196" s="143">
        <f>IF(N196="zákl. přenesená",J196,0)</f>
        <v>0</v>
      </c>
      <c r="BH196" s="143">
        <f>IF(N196="sníž. přenesená",J196,0)</f>
        <v>0</v>
      </c>
      <c r="BI196" s="143">
        <f>IF(N196="nulová",J196,0)</f>
        <v>0</v>
      </c>
      <c r="BJ196" s="16" t="s">
        <v>86</v>
      </c>
      <c r="BK196" s="143">
        <f>ROUND(I196*H196,2)</f>
        <v>0</v>
      </c>
      <c r="BL196" s="16" t="s">
        <v>170</v>
      </c>
      <c r="BM196" s="142" t="s">
        <v>290</v>
      </c>
    </row>
    <row r="197" spans="2:65" s="1" customFormat="1" ht="39">
      <c r="B197" s="31"/>
      <c r="D197" s="144" t="s">
        <v>172</v>
      </c>
      <c r="F197" s="145" t="s">
        <v>274</v>
      </c>
      <c r="I197" s="146"/>
      <c r="L197" s="31"/>
      <c r="M197" s="147"/>
      <c r="T197" s="55"/>
      <c r="AT197" s="16" t="s">
        <v>172</v>
      </c>
      <c r="AU197" s="16" t="s">
        <v>88</v>
      </c>
    </row>
    <row r="198" spans="2:65" s="1" customFormat="1" ht="24.2" customHeight="1">
      <c r="B198" s="31"/>
      <c r="C198" s="131" t="s">
        <v>291</v>
      </c>
      <c r="D198" s="131" t="s">
        <v>165</v>
      </c>
      <c r="E198" s="132" t="s">
        <v>292</v>
      </c>
      <c r="F198" s="133" t="s">
        <v>293</v>
      </c>
      <c r="G198" s="134" t="s">
        <v>268</v>
      </c>
      <c r="H198" s="135">
        <v>86</v>
      </c>
      <c r="I198" s="136"/>
      <c r="J198" s="137">
        <f>ROUND(I198*H198,2)</f>
        <v>0</v>
      </c>
      <c r="K198" s="133" t="s">
        <v>169</v>
      </c>
      <c r="L198" s="31"/>
      <c r="M198" s="138" t="s">
        <v>1</v>
      </c>
      <c r="N198" s="139" t="s">
        <v>43</v>
      </c>
      <c r="P198" s="140">
        <f>O198*H198</f>
        <v>0</v>
      </c>
      <c r="Q198" s="140">
        <v>0</v>
      </c>
      <c r="R198" s="140">
        <f>Q198*H198</f>
        <v>0</v>
      </c>
      <c r="S198" s="140">
        <v>0</v>
      </c>
      <c r="T198" s="141">
        <f>S198*H198</f>
        <v>0</v>
      </c>
      <c r="AR198" s="142" t="s">
        <v>170</v>
      </c>
      <c r="AT198" s="142" t="s">
        <v>165</v>
      </c>
      <c r="AU198" s="142" t="s">
        <v>88</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170</v>
      </c>
      <c r="BM198" s="142" t="s">
        <v>294</v>
      </c>
    </row>
    <row r="199" spans="2:65" s="1" customFormat="1" ht="39">
      <c r="B199" s="31"/>
      <c r="D199" s="144" t="s">
        <v>172</v>
      </c>
      <c r="F199" s="145" t="s">
        <v>274</v>
      </c>
      <c r="I199" s="146"/>
      <c r="L199" s="31"/>
      <c r="M199" s="147"/>
      <c r="T199" s="55"/>
      <c r="AT199" s="16" t="s">
        <v>172</v>
      </c>
      <c r="AU199" s="16" t="s">
        <v>88</v>
      </c>
    </row>
    <row r="200" spans="2:65" s="1" customFormat="1" ht="24.2" customHeight="1">
      <c r="B200" s="31"/>
      <c r="C200" s="131" t="s">
        <v>295</v>
      </c>
      <c r="D200" s="131" t="s">
        <v>165</v>
      </c>
      <c r="E200" s="132" t="s">
        <v>296</v>
      </c>
      <c r="F200" s="133" t="s">
        <v>297</v>
      </c>
      <c r="G200" s="134" t="s">
        <v>208</v>
      </c>
      <c r="H200" s="135">
        <v>28.6</v>
      </c>
      <c r="I200" s="136"/>
      <c r="J200" s="137">
        <f>ROUND(I200*H200,2)</f>
        <v>0</v>
      </c>
      <c r="K200" s="133" t="s">
        <v>169</v>
      </c>
      <c r="L200" s="31"/>
      <c r="M200" s="138" t="s">
        <v>1</v>
      </c>
      <c r="N200" s="139" t="s">
        <v>43</v>
      </c>
      <c r="P200" s="140">
        <f>O200*H200</f>
        <v>0</v>
      </c>
      <c r="Q200" s="140">
        <v>0</v>
      </c>
      <c r="R200" s="140">
        <f>Q200*H200</f>
        <v>0</v>
      </c>
      <c r="S200" s="140">
        <v>0.01</v>
      </c>
      <c r="T200" s="141">
        <f>S200*H200</f>
        <v>0.28600000000000003</v>
      </c>
      <c r="AR200" s="142" t="s">
        <v>170</v>
      </c>
      <c r="AT200" s="142" t="s">
        <v>165</v>
      </c>
      <c r="AU200" s="142" t="s">
        <v>88</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170</v>
      </c>
      <c r="BM200" s="142" t="s">
        <v>298</v>
      </c>
    </row>
    <row r="201" spans="2:65" s="1" customFormat="1" ht="39">
      <c r="B201" s="31"/>
      <c r="D201" s="144" t="s">
        <v>172</v>
      </c>
      <c r="F201" s="145" t="s">
        <v>274</v>
      </c>
      <c r="I201" s="146"/>
      <c r="L201" s="31"/>
      <c r="M201" s="147"/>
      <c r="T201" s="55"/>
      <c r="AT201" s="16" t="s">
        <v>172</v>
      </c>
      <c r="AU201" s="16" t="s">
        <v>88</v>
      </c>
    </row>
    <row r="202" spans="2:65" s="1" customFormat="1" ht="24.2" customHeight="1">
      <c r="B202" s="31"/>
      <c r="C202" s="131" t="s">
        <v>299</v>
      </c>
      <c r="D202" s="131" t="s">
        <v>165</v>
      </c>
      <c r="E202" s="132" t="s">
        <v>300</v>
      </c>
      <c r="F202" s="133" t="s">
        <v>301</v>
      </c>
      <c r="G202" s="134" t="s">
        <v>208</v>
      </c>
      <c r="H202" s="135">
        <v>187.2</v>
      </c>
      <c r="I202" s="136"/>
      <c r="J202" s="137">
        <f>ROUND(I202*H202,2)</f>
        <v>0</v>
      </c>
      <c r="K202" s="133" t="s">
        <v>169</v>
      </c>
      <c r="L202" s="31"/>
      <c r="M202" s="138" t="s">
        <v>1</v>
      </c>
      <c r="N202" s="139" t="s">
        <v>43</v>
      </c>
      <c r="P202" s="140">
        <f>O202*H202</f>
        <v>0</v>
      </c>
      <c r="Q202" s="140">
        <v>0</v>
      </c>
      <c r="R202" s="140">
        <f>Q202*H202</f>
        <v>0</v>
      </c>
      <c r="S202" s="140">
        <v>2E-3</v>
      </c>
      <c r="T202" s="141">
        <f>S202*H202</f>
        <v>0.37440000000000001</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302</v>
      </c>
    </row>
    <row r="203" spans="2:65" s="1" customFormat="1" ht="39">
      <c r="B203" s="31"/>
      <c r="D203" s="144" t="s">
        <v>172</v>
      </c>
      <c r="F203" s="145" t="s">
        <v>303</v>
      </c>
      <c r="I203" s="146"/>
      <c r="L203" s="31"/>
      <c r="M203" s="147"/>
      <c r="T203" s="55"/>
      <c r="AT203" s="16" t="s">
        <v>172</v>
      </c>
      <c r="AU203" s="16" t="s">
        <v>88</v>
      </c>
    </row>
    <row r="204" spans="2:65" s="1" customFormat="1" ht="24.2" customHeight="1">
      <c r="B204" s="31"/>
      <c r="C204" s="131" t="s">
        <v>304</v>
      </c>
      <c r="D204" s="131" t="s">
        <v>165</v>
      </c>
      <c r="E204" s="132" t="s">
        <v>305</v>
      </c>
      <c r="F204" s="133" t="s">
        <v>306</v>
      </c>
      <c r="G204" s="134" t="s">
        <v>208</v>
      </c>
      <c r="H204" s="135">
        <v>49.4</v>
      </c>
      <c r="I204" s="136"/>
      <c r="J204" s="137">
        <f>ROUND(I204*H204,2)</f>
        <v>0</v>
      </c>
      <c r="K204" s="133" t="s">
        <v>169</v>
      </c>
      <c r="L204" s="31"/>
      <c r="M204" s="138" t="s">
        <v>1</v>
      </c>
      <c r="N204" s="139" t="s">
        <v>43</v>
      </c>
      <c r="P204" s="140">
        <f>O204*H204</f>
        <v>0</v>
      </c>
      <c r="Q204" s="140">
        <v>0</v>
      </c>
      <c r="R204" s="140">
        <f>Q204*H204</f>
        <v>0</v>
      </c>
      <c r="S204" s="140">
        <v>8.9999999999999993E-3</v>
      </c>
      <c r="T204" s="141">
        <f>S204*H204</f>
        <v>0.44459999999999994</v>
      </c>
      <c r="AR204" s="142" t="s">
        <v>170</v>
      </c>
      <c r="AT204" s="142" t="s">
        <v>165</v>
      </c>
      <c r="AU204" s="142" t="s">
        <v>88</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170</v>
      </c>
      <c r="BM204" s="142" t="s">
        <v>307</v>
      </c>
    </row>
    <row r="205" spans="2:65" s="1" customFormat="1" ht="39">
      <c r="B205" s="31"/>
      <c r="D205" s="144" t="s">
        <v>172</v>
      </c>
      <c r="F205" s="145" t="s">
        <v>303</v>
      </c>
      <c r="I205" s="146"/>
      <c r="L205" s="31"/>
      <c r="M205" s="147"/>
      <c r="T205" s="55"/>
      <c r="AT205" s="16" t="s">
        <v>172</v>
      </c>
      <c r="AU205" s="16" t="s">
        <v>88</v>
      </c>
    </row>
    <row r="206" spans="2:65" s="1" customFormat="1" ht="33" customHeight="1">
      <c r="B206" s="31"/>
      <c r="C206" s="131" t="s">
        <v>308</v>
      </c>
      <c r="D206" s="131" t="s">
        <v>165</v>
      </c>
      <c r="E206" s="132" t="s">
        <v>309</v>
      </c>
      <c r="F206" s="133" t="s">
        <v>310</v>
      </c>
      <c r="G206" s="134" t="s">
        <v>208</v>
      </c>
      <c r="H206" s="135">
        <v>23.4</v>
      </c>
      <c r="I206" s="136"/>
      <c r="J206" s="137">
        <f>ROUND(I206*H206,2)</f>
        <v>0</v>
      </c>
      <c r="K206" s="133" t="s">
        <v>169</v>
      </c>
      <c r="L206" s="31"/>
      <c r="M206" s="138" t="s">
        <v>1</v>
      </c>
      <c r="N206" s="139" t="s">
        <v>43</v>
      </c>
      <c r="P206" s="140">
        <f>O206*H206</f>
        <v>0</v>
      </c>
      <c r="Q206" s="140">
        <v>0</v>
      </c>
      <c r="R206" s="140">
        <f>Q206*H206</f>
        <v>0</v>
      </c>
      <c r="S206" s="140">
        <v>4.2000000000000003E-2</v>
      </c>
      <c r="T206" s="141">
        <f>S206*H206</f>
        <v>0.98280000000000001</v>
      </c>
      <c r="AR206" s="142" t="s">
        <v>170</v>
      </c>
      <c r="AT206" s="142" t="s">
        <v>165</v>
      </c>
      <c r="AU206" s="142" t="s">
        <v>88</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170</v>
      </c>
      <c r="BM206" s="142" t="s">
        <v>311</v>
      </c>
    </row>
    <row r="207" spans="2:65" s="1" customFormat="1" ht="29.25">
      <c r="B207" s="31"/>
      <c r="D207" s="144" t="s">
        <v>172</v>
      </c>
      <c r="F207" s="145" t="s">
        <v>312</v>
      </c>
      <c r="I207" s="146"/>
      <c r="L207" s="31"/>
      <c r="M207" s="147"/>
      <c r="T207" s="55"/>
      <c r="AT207" s="16" t="s">
        <v>172</v>
      </c>
      <c r="AU207" s="16" t="s">
        <v>88</v>
      </c>
    </row>
    <row r="208" spans="2:65" s="1" customFormat="1" ht="37.9" customHeight="1">
      <c r="B208" s="31"/>
      <c r="C208" s="131" t="s">
        <v>313</v>
      </c>
      <c r="D208" s="131" t="s">
        <v>165</v>
      </c>
      <c r="E208" s="132" t="s">
        <v>314</v>
      </c>
      <c r="F208" s="133" t="s">
        <v>315</v>
      </c>
      <c r="G208" s="134" t="s">
        <v>208</v>
      </c>
      <c r="H208" s="135">
        <v>14.56</v>
      </c>
      <c r="I208" s="136"/>
      <c r="J208" s="137">
        <f>ROUND(I208*H208,2)</f>
        <v>0</v>
      </c>
      <c r="K208" s="133" t="s">
        <v>169</v>
      </c>
      <c r="L208" s="31"/>
      <c r="M208" s="138" t="s">
        <v>1</v>
      </c>
      <c r="N208" s="139" t="s">
        <v>43</v>
      </c>
      <c r="P208" s="140">
        <f>O208*H208</f>
        <v>0</v>
      </c>
      <c r="Q208" s="140">
        <v>4.5589999999999999E-2</v>
      </c>
      <c r="R208" s="140">
        <f>Q208*H208</f>
        <v>0.6637904</v>
      </c>
      <c r="S208" s="140">
        <v>0</v>
      </c>
      <c r="T208" s="141">
        <f>S208*H208</f>
        <v>0</v>
      </c>
      <c r="AR208" s="142" t="s">
        <v>170</v>
      </c>
      <c r="AT208" s="142" t="s">
        <v>165</v>
      </c>
      <c r="AU208" s="142" t="s">
        <v>88</v>
      </c>
      <c r="AY208" s="16" t="s">
        <v>162</v>
      </c>
      <c r="BE208" s="143">
        <f>IF(N208="základní",J208,0)</f>
        <v>0</v>
      </c>
      <c r="BF208" s="143">
        <f>IF(N208="snížená",J208,0)</f>
        <v>0</v>
      </c>
      <c r="BG208" s="143">
        <f>IF(N208="zákl. přenesená",J208,0)</f>
        <v>0</v>
      </c>
      <c r="BH208" s="143">
        <f>IF(N208="sníž. přenesená",J208,0)</f>
        <v>0</v>
      </c>
      <c r="BI208" s="143">
        <f>IF(N208="nulová",J208,0)</f>
        <v>0</v>
      </c>
      <c r="BJ208" s="16" t="s">
        <v>86</v>
      </c>
      <c r="BK208" s="143">
        <f>ROUND(I208*H208,2)</f>
        <v>0</v>
      </c>
      <c r="BL208" s="16" t="s">
        <v>170</v>
      </c>
      <c r="BM208" s="142" t="s">
        <v>316</v>
      </c>
    </row>
    <row r="209" spans="2:65" s="1" customFormat="1" ht="29.25">
      <c r="B209" s="31"/>
      <c r="D209" s="144" t="s">
        <v>172</v>
      </c>
      <c r="F209" s="145" t="s">
        <v>317</v>
      </c>
      <c r="I209" s="146"/>
      <c r="L209" s="31"/>
      <c r="M209" s="147"/>
      <c r="T209" s="55"/>
      <c r="AT209" s="16" t="s">
        <v>172</v>
      </c>
      <c r="AU209" s="16" t="s">
        <v>88</v>
      </c>
    </row>
    <row r="210" spans="2:65" s="1" customFormat="1" ht="37.9" customHeight="1">
      <c r="B210" s="31"/>
      <c r="C210" s="131" t="s">
        <v>318</v>
      </c>
      <c r="D210" s="131" t="s">
        <v>165</v>
      </c>
      <c r="E210" s="132" t="s">
        <v>319</v>
      </c>
      <c r="F210" s="133" t="s">
        <v>320</v>
      </c>
      <c r="G210" s="134" t="s">
        <v>176</v>
      </c>
      <c r="H210" s="135">
        <v>222.17</v>
      </c>
      <c r="I210" s="136"/>
      <c r="J210" s="137">
        <f>ROUND(I210*H210,2)</f>
        <v>0</v>
      </c>
      <c r="K210" s="133" t="s">
        <v>169</v>
      </c>
      <c r="L210" s="31"/>
      <c r="M210" s="138" t="s">
        <v>1</v>
      </c>
      <c r="N210" s="139" t="s">
        <v>43</v>
      </c>
      <c r="P210" s="140">
        <f>O210*H210</f>
        <v>0</v>
      </c>
      <c r="Q210" s="140">
        <v>0</v>
      </c>
      <c r="R210" s="140">
        <f>Q210*H210</f>
        <v>0</v>
      </c>
      <c r="S210" s="140">
        <v>0.05</v>
      </c>
      <c r="T210" s="141">
        <f>S210*H210</f>
        <v>11.108499999999999</v>
      </c>
      <c r="AR210" s="142" t="s">
        <v>170</v>
      </c>
      <c r="AT210" s="142" t="s">
        <v>165</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170</v>
      </c>
      <c r="BM210" s="142" t="s">
        <v>321</v>
      </c>
    </row>
    <row r="211" spans="2:65" s="1" customFormat="1" ht="29.25">
      <c r="B211" s="31"/>
      <c r="D211" s="144" t="s">
        <v>172</v>
      </c>
      <c r="F211" s="145" t="s">
        <v>322</v>
      </c>
      <c r="I211" s="146"/>
      <c r="L211" s="31"/>
      <c r="M211" s="147"/>
      <c r="T211" s="55"/>
      <c r="AT211" s="16" t="s">
        <v>172</v>
      </c>
      <c r="AU211" s="16" t="s">
        <v>88</v>
      </c>
    </row>
    <row r="212" spans="2:65" s="12" customFormat="1" ht="11.25">
      <c r="B212" s="148"/>
      <c r="D212" s="144" t="s">
        <v>179</v>
      </c>
      <c r="E212" s="149" t="s">
        <v>1</v>
      </c>
      <c r="F212" s="150" t="s">
        <v>323</v>
      </c>
      <c r="H212" s="151">
        <v>222.17</v>
      </c>
      <c r="I212" s="152"/>
      <c r="L212" s="148"/>
      <c r="M212" s="153"/>
      <c r="T212" s="154"/>
      <c r="AT212" s="149" t="s">
        <v>179</v>
      </c>
      <c r="AU212" s="149" t="s">
        <v>88</v>
      </c>
      <c r="AV212" s="12" t="s">
        <v>88</v>
      </c>
      <c r="AW212" s="12" t="s">
        <v>34</v>
      </c>
      <c r="AX212" s="12" t="s">
        <v>86</v>
      </c>
      <c r="AY212" s="149" t="s">
        <v>162</v>
      </c>
    </row>
    <row r="213" spans="2:65" s="1" customFormat="1" ht="37.9" customHeight="1">
      <c r="B213" s="31"/>
      <c r="C213" s="131" t="s">
        <v>324</v>
      </c>
      <c r="D213" s="131" t="s">
        <v>165</v>
      </c>
      <c r="E213" s="132" t="s">
        <v>325</v>
      </c>
      <c r="F213" s="133" t="s">
        <v>326</v>
      </c>
      <c r="G213" s="134" t="s">
        <v>176</v>
      </c>
      <c r="H213" s="135">
        <v>118.18</v>
      </c>
      <c r="I213" s="136"/>
      <c r="J213" s="137">
        <f>ROUND(I213*H213,2)</f>
        <v>0</v>
      </c>
      <c r="K213" s="133" t="s">
        <v>169</v>
      </c>
      <c r="L213" s="31"/>
      <c r="M213" s="138" t="s">
        <v>1</v>
      </c>
      <c r="N213" s="139" t="s">
        <v>43</v>
      </c>
      <c r="P213" s="140">
        <f>O213*H213</f>
        <v>0</v>
      </c>
      <c r="Q213" s="140">
        <v>0</v>
      </c>
      <c r="R213" s="140">
        <f>Q213*H213</f>
        <v>0</v>
      </c>
      <c r="S213" s="140">
        <v>0.05</v>
      </c>
      <c r="T213" s="141">
        <f>S213*H213</f>
        <v>5.9090000000000007</v>
      </c>
      <c r="AR213" s="142" t="s">
        <v>170</v>
      </c>
      <c r="AT213" s="142" t="s">
        <v>165</v>
      </c>
      <c r="AU213" s="142" t="s">
        <v>88</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170</v>
      </c>
      <c r="BM213" s="142" t="s">
        <v>327</v>
      </c>
    </row>
    <row r="214" spans="2:65" s="1" customFormat="1" ht="29.25">
      <c r="B214" s="31"/>
      <c r="D214" s="144" t="s">
        <v>172</v>
      </c>
      <c r="F214" s="145" t="s">
        <v>328</v>
      </c>
      <c r="I214" s="146"/>
      <c r="L214" s="31"/>
      <c r="M214" s="147"/>
      <c r="T214" s="55"/>
      <c r="AT214" s="16" t="s">
        <v>172</v>
      </c>
      <c r="AU214" s="16" t="s">
        <v>88</v>
      </c>
    </row>
    <row r="215" spans="2:65" s="12" customFormat="1" ht="11.25">
      <c r="B215" s="148"/>
      <c r="D215" s="144" t="s">
        <v>179</v>
      </c>
      <c r="E215" s="149" t="s">
        <v>1</v>
      </c>
      <c r="F215" s="150" t="s">
        <v>329</v>
      </c>
      <c r="H215" s="151">
        <v>118.18</v>
      </c>
      <c r="I215" s="152"/>
      <c r="L215" s="148"/>
      <c r="M215" s="153"/>
      <c r="T215" s="154"/>
      <c r="AT215" s="149" t="s">
        <v>179</v>
      </c>
      <c r="AU215" s="149" t="s">
        <v>88</v>
      </c>
      <c r="AV215" s="12" t="s">
        <v>88</v>
      </c>
      <c r="AW215" s="12" t="s">
        <v>34</v>
      </c>
      <c r="AX215" s="12" t="s">
        <v>78</v>
      </c>
      <c r="AY215" s="149" t="s">
        <v>162</v>
      </c>
    </row>
    <row r="216" spans="2:65" s="13" customFormat="1" ht="11.25">
      <c r="B216" s="155"/>
      <c r="D216" s="144" t="s">
        <v>179</v>
      </c>
      <c r="E216" s="156" t="s">
        <v>1</v>
      </c>
      <c r="F216" s="157" t="s">
        <v>181</v>
      </c>
      <c r="H216" s="158">
        <v>118.18</v>
      </c>
      <c r="I216" s="159"/>
      <c r="L216" s="155"/>
      <c r="M216" s="160"/>
      <c r="T216" s="161"/>
      <c r="AT216" s="156" t="s">
        <v>179</v>
      </c>
      <c r="AU216" s="156" t="s">
        <v>88</v>
      </c>
      <c r="AV216" s="13" t="s">
        <v>170</v>
      </c>
      <c r="AW216" s="13" t="s">
        <v>34</v>
      </c>
      <c r="AX216" s="13" t="s">
        <v>86</v>
      </c>
      <c r="AY216" s="156" t="s">
        <v>162</v>
      </c>
    </row>
    <row r="217" spans="2:65" s="1" customFormat="1" ht="37.9" customHeight="1">
      <c r="B217" s="31"/>
      <c r="C217" s="131" t="s">
        <v>330</v>
      </c>
      <c r="D217" s="131" t="s">
        <v>165</v>
      </c>
      <c r="E217" s="132" t="s">
        <v>331</v>
      </c>
      <c r="F217" s="133" t="s">
        <v>332</v>
      </c>
      <c r="G217" s="134" t="s">
        <v>176</v>
      </c>
      <c r="H217" s="135">
        <v>656.33199999999999</v>
      </c>
      <c r="I217" s="136"/>
      <c r="J217" s="137">
        <f>ROUND(I217*H217,2)</f>
        <v>0</v>
      </c>
      <c r="K217" s="133" t="s">
        <v>169</v>
      </c>
      <c r="L217" s="31"/>
      <c r="M217" s="138" t="s">
        <v>1</v>
      </c>
      <c r="N217" s="139" t="s">
        <v>43</v>
      </c>
      <c r="P217" s="140">
        <f>O217*H217</f>
        <v>0</v>
      </c>
      <c r="Q217" s="140">
        <v>0</v>
      </c>
      <c r="R217" s="140">
        <f>Q217*H217</f>
        <v>0</v>
      </c>
      <c r="S217" s="140">
        <v>4.5999999999999999E-2</v>
      </c>
      <c r="T217" s="141">
        <f>S217*H217</f>
        <v>30.191271999999998</v>
      </c>
      <c r="AR217" s="142" t="s">
        <v>170</v>
      </c>
      <c r="AT217" s="142" t="s">
        <v>165</v>
      </c>
      <c r="AU217" s="142" t="s">
        <v>88</v>
      </c>
      <c r="AY217" s="16" t="s">
        <v>162</v>
      </c>
      <c r="BE217" s="143">
        <f>IF(N217="základní",J217,0)</f>
        <v>0</v>
      </c>
      <c r="BF217" s="143">
        <f>IF(N217="snížená",J217,0)</f>
        <v>0</v>
      </c>
      <c r="BG217" s="143">
        <f>IF(N217="zákl. přenesená",J217,0)</f>
        <v>0</v>
      </c>
      <c r="BH217" s="143">
        <f>IF(N217="sníž. přenesená",J217,0)</f>
        <v>0</v>
      </c>
      <c r="BI217" s="143">
        <f>IF(N217="nulová",J217,0)</f>
        <v>0</v>
      </c>
      <c r="BJ217" s="16" t="s">
        <v>86</v>
      </c>
      <c r="BK217" s="143">
        <f>ROUND(I217*H217,2)</f>
        <v>0</v>
      </c>
      <c r="BL217" s="16" t="s">
        <v>170</v>
      </c>
      <c r="BM217" s="142" t="s">
        <v>333</v>
      </c>
    </row>
    <row r="218" spans="2:65" s="1" customFormat="1" ht="19.5">
      <c r="B218" s="31"/>
      <c r="D218" s="144" t="s">
        <v>172</v>
      </c>
      <c r="F218" s="145" t="s">
        <v>254</v>
      </c>
      <c r="I218" s="146"/>
      <c r="L218" s="31"/>
      <c r="M218" s="147"/>
      <c r="T218" s="55"/>
      <c r="AT218" s="16" t="s">
        <v>172</v>
      </c>
      <c r="AU218" s="16" t="s">
        <v>88</v>
      </c>
    </row>
    <row r="219" spans="2:65" s="14" customFormat="1" ht="11.25">
      <c r="B219" s="162"/>
      <c r="D219" s="144" t="s">
        <v>179</v>
      </c>
      <c r="E219" s="163" t="s">
        <v>1</v>
      </c>
      <c r="F219" s="164" t="s">
        <v>334</v>
      </c>
      <c r="H219" s="163" t="s">
        <v>1</v>
      </c>
      <c r="I219" s="165"/>
      <c r="L219" s="162"/>
      <c r="M219" s="166"/>
      <c r="T219" s="167"/>
      <c r="AT219" s="163" t="s">
        <v>179</v>
      </c>
      <c r="AU219" s="163" t="s">
        <v>88</v>
      </c>
      <c r="AV219" s="14" t="s">
        <v>86</v>
      </c>
      <c r="AW219" s="14" t="s">
        <v>34</v>
      </c>
      <c r="AX219" s="14" t="s">
        <v>78</v>
      </c>
      <c r="AY219" s="163" t="s">
        <v>162</v>
      </c>
    </row>
    <row r="220" spans="2:65" s="12" customFormat="1" ht="11.25">
      <c r="B220" s="148"/>
      <c r="D220" s="144" t="s">
        <v>179</v>
      </c>
      <c r="E220" s="149" t="s">
        <v>1</v>
      </c>
      <c r="F220" s="150" t="s">
        <v>335</v>
      </c>
      <c r="H220" s="151">
        <v>437.1</v>
      </c>
      <c r="I220" s="152"/>
      <c r="L220" s="148"/>
      <c r="M220" s="153"/>
      <c r="T220" s="154"/>
      <c r="AT220" s="149" t="s">
        <v>179</v>
      </c>
      <c r="AU220" s="149" t="s">
        <v>88</v>
      </c>
      <c r="AV220" s="12" t="s">
        <v>88</v>
      </c>
      <c r="AW220" s="12" t="s">
        <v>34</v>
      </c>
      <c r="AX220" s="12" t="s">
        <v>78</v>
      </c>
      <c r="AY220" s="149" t="s">
        <v>162</v>
      </c>
    </row>
    <row r="221" spans="2:65" s="14" customFormat="1" ht="11.25">
      <c r="B221" s="162"/>
      <c r="D221" s="144" t="s">
        <v>179</v>
      </c>
      <c r="E221" s="163" t="s">
        <v>1</v>
      </c>
      <c r="F221" s="164" t="s">
        <v>336</v>
      </c>
      <c r="H221" s="163" t="s">
        <v>1</v>
      </c>
      <c r="I221" s="165"/>
      <c r="L221" s="162"/>
      <c r="M221" s="166"/>
      <c r="T221" s="167"/>
      <c r="AT221" s="163" t="s">
        <v>179</v>
      </c>
      <c r="AU221" s="163" t="s">
        <v>88</v>
      </c>
      <c r="AV221" s="14" t="s">
        <v>86</v>
      </c>
      <c r="AW221" s="14" t="s">
        <v>34</v>
      </c>
      <c r="AX221" s="14" t="s">
        <v>78</v>
      </c>
      <c r="AY221" s="163" t="s">
        <v>162</v>
      </c>
    </row>
    <row r="222" spans="2:65" s="12" customFormat="1" ht="11.25">
      <c r="B222" s="148"/>
      <c r="D222" s="144" t="s">
        <v>179</v>
      </c>
      <c r="E222" s="149" t="s">
        <v>1</v>
      </c>
      <c r="F222" s="150" t="s">
        <v>337</v>
      </c>
      <c r="H222" s="151">
        <v>219.232</v>
      </c>
      <c r="I222" s="152"/>
      <c r="L222" s="148"/>
      <c r="M222" s="153"/>
      <c r="T222" s="154"/>
      <c r="AT222" s="149" t="s">
        <v>179</v>
      </c>
      <c r="AU222" s="149" t="s">
        <v>88</v>
      </c>
      <c r="AV222" s="12" t="s">
        <v>88</v>
      </c>
      <c r="AW222" s="12" t="s">
        <v>34</v>
      </c>
      <c r="AX222" s="12" t="s">
        <v>78</v>
      </c>
      <c r="AY222" s="149" t="s">
        <v>162</v>
      </c>
    </row>
    <row r="223" spans="2:65" s="13" customFormat="1" ht="11.25">
      <c r="B223" s="155"/>
      <c r="D223" s="144" t="s">
        <v>179</v>
      </c>
      <c r="E223" s="156" t="s">
        <v>1</v>
      </c>
      <c r="F223" s="157" t="s">
        <v>181</v>
      </c>
      <c r="H223" s="158">
        <v>656.33199999999999</v>
      </c>
      <c r="I223" s="159"/>
      <c r="L223" s="155"/>
      <c r="M223" s="160"/>
      <c r="T223" s="161"/>
      <c r="AT223" s="156" t="s">
        <v>179</v>
      </c>
      <c r="AU223" s="156" t="s">
        <v>88</v>
      </c>
      <c r="AV223" s="13" t="s">
        <v>170</v>
      </c>
      <c r="AW223" s="13" t="s">
        <v>34</v>
      </c>
      <c r="AX223" s="13" t="s">
        <v>86</v>
      </c>
      <c r="AY223" s="156" t="s">
        <v>162</v>
      </c>
    </row>
    <row r="224" spans="2:65" s="1" customFormat="1" ht="37.9" customHeight="1">
      <c r="B224" s="31"/>
      <c r="C224" s="131" t="s">
        <v>338</v>
      </c>
      <c r="D224" s="131" t="s">
        <v>165</v>
      </c>
      <c r="E224" s="132" t="s">
        <v>339</v>
      </c>
      <c r="F224" s="133" t="s">
        <v>340</v>
      </c>
      <c r="G224" s="134" t="s">
        <v>176</v>
      </c>
      <c r="H224" s="135">
        <v>240.1</v>
      </c>
      <c r="I224" s="136"/>
      <c r="J224" s="137">
        <f>ROUND(I224*H224,2)</f>
        <v>0</v>
      </c>
      <c r="K224" s="133" t="s">
        <v>169</v>
      </c>
      <c r="L224" s="31"/>
      <c r="M224" s="138" t="s">
        <v>1</v>
      </c>
      <c r="N224" s="139" t="s">
        <v>43</v>
      </c>
      <c r="P224" s="140">
        <f>O224*H224</f>
        <v>0</v>
      </c>
      <c r="Q224" s="140">
        <v>0</v>
      </c>
      <c r="R224" s="140">
        <f>Q224*H224</f>
        <v>0</v>
      </c>
      <c r="S224" s="140">
        <v>2.3E-2</v>
      </c>
      <c r="T224" s="141">
        <f>S224*H224</f>
        <v>5.5222999999999995</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341</v>
      </c>
    </row>
    <row r="225" spans="2:65" s="1" customFormat="1" ht="29.25">
      <c r="B225" s="31"/>
      <c r="D225" s="144" t="s">
        <v>172</v>
      </c>
      <c r="F225" s="145" t="s">
        <v>342</v>
      </c>
      <c r="I225" s="146"/>
      <c r="L225" s="31"/>
      <c r="M225" s="147"/>
      <c r="T225" s="55"/>
      <c r="AT225" s="16" t="s">
        <v>172</v>
      </c>
      <c r="AU225" s="16" t="s">
        <v>88</v>
      </c>
    </row>
    <row r="226" spans="2:65" s="12" customFormat="1" ht="11.25">
      <c r="B226" s="148"/>
      <c r="D226" s="144" t="s">
        <v>179</v>
      </c>
      <c r="E226" s="149" t="s">
        <v>1</v>
      </c>
      <c r="F226" s="150" t="s">
        <v>343</v>
      </c>
      <c r="H226" s="151">
        <v>240.1</v>
      </c>
      <c r="I226" s="152"/>
      <c r="L226" s="148"/>
      <c r="M226" s="153"/>
      <c r="T226" s="154"/>
      <c r="AT226" s="149" t="s">
        <v>179</v>
      </c>
      <c r="AU226" s="149" t="s">
        <v>88</v>
      </c>
      <c r="AV226" s="12" t="s">
        <v>88</v>
      </c>
      <c r="AW226" s="12" t="s">
        <v>34</v>
      </c>
      <c r="AX226" s="12" t="s">
        <v>78</v>
      </c>
      <c r="AY226" s="149" t="s">
        <v>162</v>
      </c>
    </row>
    <row r="227" spans="2:65" s="13" customFormat="1" ht="11.25">
      <c r="B227" s="155"/>
      <c r="D227" s="144" t="s">
        <v>179</v>
      </c>
      <c r="E227" s="156" t="s">
        <v>1</v>
      </c>
      <c r="F227" s="157" t="s">
        <v>181</v>
      </c>
      <c r="H227" s="158">
        <v>240.1</v>
      </c>
      <c r="I227" s="159"/>
      <c r="L227" s="155"/>
      <c r="M227" s="160"/>
      <c r="T227" s="161"/>
      <c r="AT227" s="156" t="s">
        <v>179</v>
      </c>
      <c r="AU227" s="156" t="s">
        <v>88</v>
      </c>
      <c r="AV227" s="13" t="s">
        <v>170</v>
      </c>
      <c r="AW227" s="13" t="s">
        <v>34</v>
      </c>
      <c r="AX227" s="13" t="s">
        <v>86</v>
      </c>
      <c r="AY227" s="156" t="s">
        <v>162</v>
      </c>
    </row>
    <row r="228" spans="2:65" s="1" customFormat="1" ht="24.2" customHeight="1">
      <c r="B228" s="31"/>
      <c r="C228" s="131" t="s">
        <v>344</v>
      </c>
      <c r="D228" s="131" t="s">
        <v>165</v>
      </c>
      <c r="E228" s="132" t="s">
        <v>345</v>
      </c>
      <c r="F228" s="133" t="s">
        <v>346</v>
      </c>
      <c r="G228" s="134" t="s">
        <v>176</v>
      </c>
      <c r="H228" s="135">
        <v>59</v>
      </c>
      <c r="I228" s="136"/>
      <c r="J228" s="137">
        <f>ROUND(I228*H228,2)</f>
        <v>0</v>
      </c>
      <c r="K228" s="133" t="s">
        <v>169</v>
      </c>
      <c r="L228" s="31"/>
      <c r="M228" s="138" t="s">
        <v>1</v>
      </c>
      <c r="N228" s="139" t="s">
        <v>43</v>
      </c>
      <c r="P228" s="140">
        <f>O228*H228</f>
        <v>0</v>
      </c>
      <c r="Q228" s="140">
        <v>0</v>
      </c>
      <c r="R228" s="140">
        <f>Q228*H228</f>
        <v>0</v>
      </c>
      <c r="S228" s="140">
        <v>6.8000000000000005E-2</v>
      </c>
      <c r="T228" s="141">
        <f>S228*H228</f>
        <v>4.0120000000000005</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347</v>
      </c>
    </row>
    <row r="229" spans="2:65" s="1" customFormat="1" ht="19.5">
      <c r="B229" s="31"/>
      <c r="D229" s="144" t="s">
        <v>172</v>
      </c>
      <c r="F229" s="145" t="s">
        <v>178</v>
      </c>
      <c r="I229" s="146"/>
      <c r="L229" s="31"/>
      <c r="M229" s="147"/>
      <c r="T229" s="55"/>
      <c r="AT229" s="16" t="s">
        <v>172</v>
      </c>
      <c r="AU229" s="16" t="s">
        <v>88</v>
      </c>
    </row>
    <row r="230" spans="2:65" s="11" customFormat="1" ht="22.9" customHeight="1">
      <c r="B230" s="119"/>
      <c r="D230" s="120" t="s">
        <v>77</v>
      </c>
      <c r="E230" s="129" t="s">
        <v>348</v>
      </c>
      <c r="F230" s="129" t="s">
        <v>349</v>
      </c>
      <c r="I230" s="122"/>
      <c r="J230" s="130">
        <f>BK230</f>
        <v>0</v>
      </c>
      <c r="L230" s="119"/>
      <c r="M230" s="124"/>
      <c r="P230" s="125">
        <f>SUM(P231:P235)</f>
        <v>0</v>
      </c>
      <c r="R230" s="125">
        <f>SUM(R231:R235)</f>
        <v>0</v>
      </c>
      <c r="T230" s="126">
        <f>SUM(T231:T235)</f>
        <v>0</v>
      </c>
      <c r="AR230" s="120" t="s">
        <v>86</v>
      </c>
      <c r="AT230" s="127" t="s">
        <v>77</v>
      </c>
      <c r="AU230" s="127" t="s">
        <v>86</v>
      </c>
      <c r="AY230" s="120" t="s">
        <v>162</v>
      </c>
      <c r="BK230" s="128">
        <f>SUM(BK231:BK235)</f>
        <v>0</v>
      </c>
    </row>
    <row r="231" spans="2:65" s="1" customFormat="1" ht="24.2" customHeight="1">
      <c r="B231" s="31"/>
      <c r="C231" s="131" t="s">
        <v>350</v>
      </c>
      <c r="D231" s="131" t="s">
        <v>165</v>
      </c>
      <c r="E231" s="132" t="s">
        <v>351</v>
      </c>
      <c r="F231" s="133" t="s">
        <v>352</v>
      </c>
      <c r="G231" s="134" t="s">
        <v>353</v>
      </c>
      <c r="H231" s="135">
        <v>481.02199999999999</v>
      </c>
      <c r="I231" s="136"/>
      <c r="J231" s="137">
        <f>ROUND(I231*H231,2)</f>
        <v>0</v>
      </c>
      <c r="K231" s="133" t="s">
        <v>169</v>
      </c>
      <c r="L231" s="31"/>
      <c r="M231" s="138" t="s">
        <v>1</v>
      </c>
      <c r="N231" s="139" t="s">
        <v>43</v>
      </c>
      <c r="P231" s="140">
        <f>O231*H231</f>
        <v>0</v>
      </c>
      <c r="Q231" s="140">
        <v>0</v>
      </c>
      <c r="R231" s="140">
        <f>Q231*H231</f>
        <v>0</v>
      </c>
      <c r="S231" s="140">
        <v>0</v>
      </c>
      <c r="T231" s="141">
        <f>S231*H231</f>
        <v>0</v>
      </c>
      <c r="AR231" s="142" t="s">
        <v>170</v>
      </c>
      <c r="AT231" s="142" t="s">
        <v>165</v>
      </c>
      <c r="AU231" s="142" t="s">
        <v>88</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170</v>
      </c>
      <c r="BM231" s="142" t="s">
        <v>354</v>
      </c>
    </row>
    <row r="232" spans="2:65" s="1" customFormat="1" ht="24.2" customHeight="1">
      <c r="B232" s="31"/>
      <c r="C232" s="131" t="s">
        <v>355</v>
      </c>
      <c r="D232" s="131" t="s">
        <v>165</v>
      </c>
      <c r="E232" s="132" t="s">
        <v>356</v>
      </c>
      <c r="F232" s="133" t="s">
        <v>357</v>
      </c>
      <c r="G232" s="134" t="s">
        <v>353</v>
      </c>
      <c r="H232" s="135">
        <v>481.02199999999999</v>
      </c>
      <c r="I232" s="136"/>
      <c r="J232" s="137">
        <f>ROUND(I232*H232,2)</f>
        <v>0</v>
      </c>
      <c r="K232" s="133" t="s">
        <v>169</v>
      </c>
      <c r="L232" s="31"/>
      <c r="M232" s="138" t="s">
        <v>1</v>
      </c>
      <c r="N232" s="139" t="s">
        <v>43</v>
      </c>
      <c r="P232" s="140">
        <f>O232*H232</f>
        <v>0</v>
      </c>
      <c r="Q232" s="140">
        <v>0</v>
      </c>
      <c r="R232" s="140">
        <f>Q232*H232</f>
        <v>0</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358</v>
      </c>
    </row>
    <row r="233" spans="2:65" s="1" customFormat="1" ht="24.2" customHeight="1">
      <c r="B233" s="31"/>
      <c r="C233" s="131" t="s">
        <v>359</v>
      </c>
      <c r="D233" s="131" t="s">
        <v>165</v>
      </c>
      <c r="E233" s="132" t="s">
        <v>360</v>
      </c>
      <c r="F233" s="133" t="s">
        <v>361</v>
      </c>
      <c r="G233" s="134" t="s">
        <v>353</v>
      </c>
      <c r="H233" s="135">
        <v>4329.1980000000003</v>
      </c>
      <c r="I233" s="136"/>
      <c r="J233" s="137">
        <f>ROUND(I233*H233,2)</f>
        <v>0</v>
      </c>
      <c r="K233" s="133" t="s">
        <v>169</v>
      </c>
      <c r="L233" s="31"/>
      <c r="M233" s="138" t="s">
        <v>1</v>
      </c>
      <c r="N233" s="139" t="s">
        <v>43</v>
      </c>
      <c r="P233" s="140">
        <f>O233*H233</f>
        <v>0</v>
      </c>
      <c r="Q233" s="140">
        <v>0</v>
      </c>
      <c r="R233" s="140">
        <f>Q233*H233</f>
        <v>0</v>
      </c>
      <c r="S233" s="140">
        <v>0</v>
      </c>
      <c r="T233" s="141">
        <f>S233*H233</f>
        <v>0</v>
      </c>
      <c r="AR233" s="142" t="s">
        <v>170</v>
      </c>
      <c r="AT233" s="142" t="s">
        <v>165</v>
      </c>
      <c r="AU233" s="142" t="s">
        <v>88</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170</v>
      </c>
      <c r="BM233" s="142" t="s">
        <v>362</v>
      </c>
    </row>
    <row r="234" spans="2:65" s="12" customFormat="1" ht="11.25">
      <c r="B234" s="148"/>
      <c r="D234" s="144" t="s">
        <v>179</v>
      </c>
      <c r="F234" s="150" t="s">
        <v>363</v>
      </c>
      <c r="H234" s="151">
        <v>4329.1980000000003</v>
      </c>
      <c r="I234" s="152"/>
      <c r="L234" s="148"/>
      <c r="M234" s="153"/>
      <c r="T234" s="154"/>
      <c r="AT234" s="149" t="s">
        <v>179</v>
      </c>
      <c r="AU234" s="149" t="s">
        <v>88</v>
      </c>
      <c r="AV234" s="12" t="s">
        <v>88</v>
      </c>
      <c r="AW234" s="12" t="s">
        <v>4</v>
      </c>
      <c r="AX234" s="12" t="s">
        <v>86</v>
      </c>
      <c r="AY234" s="149" t="s">
        <v>162</v>
      </c>
    </row>
    <row r="235" spans="2:65" s="1" customFormat="1" ht="33" customHeight="1">
      <c r="B235" s="31"/>
      <c r="C235" s="131" t="s">
        <v>364</v>
      </c>
      <c r="D235" s="131" t="s">
        <v>165</v>
      </c>
      <c r="E235" s="132" t="s">
        <v>365</v>
      </c>
      <c r="F235" s="133" t="s">
        <v>366</v>
      </c>
      <c r="G235" s="134" t="s">
        <v>353</v>
      </c>
      <c r="H235" s="135">
        <v>481.02199999999999</v>
      </c>
      <c r="I235" s="136"/>
      <c r="J235" s="137">
        <f>ROUND(I235*H235,2)</f>
        <v>0</v>
      </c>
      <c r="K235" s="133" t="s">
        <v>169</v>
      </c>
      <c r="L235" s="31"/>
      <c r="M235" s="138" t="s">
        <v>1</v>
      </c>
      <c r="N235" s="139" t="s">
        <v>43</v>
      </c>
      <c r="P235" s="140">
        <f>O235*H235</f>
        <v>0</v>
      </c>
      <c r="Q235" s="140">
        <v>0</v>
      </c>
      <c r="R235" s="140">
        <f>Q235*H235</f>
        <v>0</v>
      </c>
      <c r="S235" s="140">
        <v>0</v>
      </c>
      <c r="T235" s="141">
        <f>S235*H235</f>
        <v>0</v>
      </c>
      <c r="AR235" s="142" t="s">
        <v>170</v>
      </c>
      <c r="AT235" s="142" t="s">
        <v>165</v>
      </c>
      <c r="AU235" s="142" t="s">
        <v>88</v>
      </c>
      <c r="AY235" s="16" t="s">
        <v>162</v>
      </c>
      <c r="BE235" s="143">
        <f>IF(N235="základní",J235,0)</f>
        <v>0</v>
      </c>
      <c r="BF235" s="143">
        <f>IF(N235="snížená",J235,0)</f>
        <v>0</v>
      </c>
      <c r="BG235" s="143">
        <f>IF(N235="zákl. přenesená",J235,0)</f>
        <v>0</v>
      </c>
      <c r="BH235" s="143">
        <f>IF(N235="sníž. přenesená",J235,0)</f>
        <v>0</v>
      </c>
      <c r="BI235" s="143">
        <f>IF(N235="nulová",J235,0)</f>
        <v>0</v>
      </c>
      <c r="BJ235" s="16" t="s">
        <v>86</v>
      </c>
      <c r="BK235" s="143">
        <f>ROUND(I235*H235,2)</f>
        <v>0</v>
      </c>
      <c r="BL235" s="16" t="s">
        <v>170</v>
      </c>
      <c r="BM235" s="142" t="s">
        <v>367</v>
      </c>
    </row>
    <row r="236" spans="2:65" s="11" customFormat="1" ht="25.9" customHeight="1">
      <c r="B236" s="119"/>
      <c r="D236" s="120" t="s">
        <v>77</v>
      </c>
      <c r="E236" s="121" t="s">
        <v>368</v>
      </c>
      <c r="F236" s="121" t="s">
        <v>369</v>
      </c>
      <c r="I236" s="122"/>
      <c r="J236" s="123">
        <f>BK236</f>
        <v>0</v>
      </c>
      <c r="L236" s="119"/>
      <c r="M236" s="124"/>
      <c r="P236" s="125">
        <f>P237+P244+P249+P267+P303+P310+P316</f>
        <v>0</v>
      </c>
      <c r="R236" s="125">
        <f>R237+R244+R249+R267+R303+R310+R316</f>
        <v>0</v>
      </c>
      <c r="T236" s="126">
        <f>T237+T244+T249+T267+T303+T310+T316</f>
        <v>20.310631000000001</v>
      </c>
      <c r="AR236" s="120" t="s">
        <v>88</v>
      </c>
      <c r="AT236" s="127" t="s">
        <v>77</v>
      </c>
      <c r="AU236" s="127" t="s">
        <v>78</v>
      </c>
      <c r="AY236" s="120" t="s">
        <v>162</v>
      </c>
      <c r="BK236" s="128">
        <f>BK237+BK244+BK249+BK267+BK303+BK310+BK316</f>
        <v>0</v>
      </c>
    </row>
    <row r="237" spans="2:65" s="11" customFormat="1" ht="22.9" customHeight="1">
      <c r="B237" s="119"/>
      <c r="D237" s="120" t="s">
        <v>77</v>
      </c>
      <c r="E237" s="129" t="s">
        <v>370</v>
      </c>
      <c r="F237" s="129" t="s">
        <v>371</v>
      </c>
      <c r="I237" s="122"/>
      <c r="J237" s="130">
        <f>BK237</f>
        <v>0</v>
      </c>
      <c r="L237" s="119"/>
      <c r="M237" s="124"/>
      <c r="P237" s="125">
        <f>SUM(P238:P243)</f>
        <v>0</v>
      </c>
      <c r="R237" s="125">
        <f>SUM(R238:R243)</f>
        <v>0</v>
      </c>
      <c r="T237" s="126">
        <f>SUM(T238:T243)</f>
        <v>1.0655999999999999</v>
      </c>
      <c r="AR237" s="120" t="s">
        <v>88</v>
      </c>
      <c r="AT237" s="127" t="s">
        <v>77</v>
      </c>
      <c r="AU237" s="127" t="s">
        <v>86</v>
      </c>
      <c r="AY237" s="120" t="s">
        <v>162</v>
      </c>
      <c r="BK237" s="128">
        <f>SUM(BK238:BK243)</f>
        <v>0</v>
      </c>
    </row>
    <row r="238" spans="2:65" s="1" customFormat="1" ht="16.5" customHeight="1">
      <c r="B238" s="31"/>
      <c r="C238" s="131" t="s">
        <v>372</v>
      </c>
      <c r="D238" s="131" t="s">
        <v>165</v>
      </c>
      <c r="E238" s="132" t="s">
        <v>373</v>
      </c>
      <c r="F238" s="133" t="s">
        <v>374</v>
      </c>
      <c r="G238" s="134" t="s">
        <v>176</v>
      </c>
      <c r="H238" s="135">
        <v>266.39999999999998</v>
      </c>
      <c r="I238" s="136"/>
      <c r="J238" s="137">
        <f>ROUND(I238*H238,2)</f>
        <v>0</v>
      </c>
      <c r="K238" s="133" t="s">
        <v>169</v>
      </c>
      <c r="L238" s="31"/>
      <c r="M238" s="138" t="s">
        <v>1</v>
      </c>
      <c r="N238" s="139" t="s">
        <v>43</v>
      </c>
      <c r="P238" s="140">
        <f>O238*H238</f>
        <v>0</v>
      </c>
      <c r="Q238" s="140">
        <v>0</v>
      </c>
      <c r="R238" s="140">
        <f>Q238*H238</f>
        <v>0</v>
      </c>
      <c r="S238" s="140">
        <v>4.0000000000000001E-3</v>
      </c>
      <c r="T238" s="141">
        <f>S238*H238</f>
        <v>1.0655999999999999</v>
      </c>
      <c r="AR238" s="142" t="s">
        <v>245</v>
      </c>
      <c r="AT238" s="142" t="s">
        <v>165</v>
      </c>
      <c r="AU238" s="142" t="s">
        <v>88</v>
      </c>
      <c r="AY238" s="16" t="s">
        <v>162</v>
      </c>
      <c r="BE238" s="143">
        <f>IF(N238="základní",J238,0)</f>
        <v>0</v>
      </c>
      <c r="BF238" s="143">
        <f>IF(N238="snížená",J238,0)</f>
        <v>0</v>
      </c>
      <c r="BG238" s="143">
        <f>IF(N238="zákl. přenesená",J238,0)</f>
        <v>0</v>
      </c>
      <c r="BH238" s="143">
        <f>IF(N238="sníž. přenesená",J238,0)</f>
        <v>0</v>
      </c>
      <c r="BI238" s="143">
        <f>IF(N238="nulová",J238,0)</f>
        <v>0</v>
      </c>
      <c r="BJ238" s="16" t="s">
        <v>86</v>
      </c>
      <c r="BK238" s="143">
        <f>ROUND(I238*H238,2)</f>
        <v>0</v>
      </c>
      <c r="BL238" s="16" t="s">
        <v>245</v>
      </c>
      <c r="BM238" s="142" t="s">
        <v>375</v>
      </c>
    </row>
    <row r="239" spans="2:65" s="1" customFormat="1" ht="19.5">
      <c r="B239" s="31"/>
      <c r="D239" s="144" t="s">
        <v>172</v>
      </c>
      <c r="F239" s="145" t="s">
        <v>254</v>
      </c>
      <c r="I239" s="146"/>
      <c r="L239" s="31"/>
      <c r="M239" s="147"/>
      <c r="T239" s="55"/>
      <c r="AT239" s="16" t="s">
        <v>172</v>
      </c>
      <c r="AU239" s="16" t="s">
        <v>88</v>
      </c>
    </row>
    <row r="240" spans="2:65" s="12" customFormat="1" ht="11.25">
      <c r="B240" s="148"/>
      <c r="D240" s="144" t="s">
        <v>179</v>
      </c>
      <c r="E240" s="149" t="s">
        <v>1</v>
      </c>
      <c r="F240" s="150" t="s">
        <v>376</v>
      </c>
      <c r="H240" s="151">
        <v>266.39999999999998</v>
      </c>
      <c r="I240" s="152"/>
      <c r="L240" s="148"/>
      <c r="M240" s="153"/>
      <c r="T240" s="154"/>
      <c r="AT240" s="149" t="s">
        <v>179</v>
      </c>
      <c r="AU240" s="149" t="s">
        <v>88</v>
      </c>
      <c r="AV240" s="12" t="s">
        <v>88</v>
      </c>
      <c r="AW240" s="12" t="s">
        <v>34</v>
      </c>
      <c r="AX240" s="12" t="s">
        <v>78</v>
      </c>
      <c r="AY240" s="149" t="s">
        <v>162</v>
      </c>
    </row>
    <row r="241" spans="2:65" s="13" customFormat="1" ht="11.25">
      <c r="B241" s="155"/>
      <c r="D241" s="144" t="s">
        <v>179</v>
      </c>
      <c r="E241" s="156" t="s">
        <v>1</v>
      </c>
      <c r="F241" s="157" t="s">
        <v>181</v>
      </c>
      <c r="H241" s="158">
        <v>266.39999999999998</v>
      </c>
      <c r="I241" s="159"/>
      <c r="L241" s="155"/>
      <c r="M241" s="160"/>
      <c r="T241" s="161"/>
      <c r="AT241" s="156" t="s">
        <v>179</v>
      </c>
      <c r="AU241" s="156" t="s">
        <v>88</v>
      </c>
      <c r="AV241" s="13" t="s">
        <v>170</v>
      </c>
      <c r="AW241" s="13" t="s">
        <v>34</v>
      </c>
      <c r="AX241" s="13" t="s">
        <v>86</v>
      </c>
      <c r="AY241" s="156" t="s">
        <v>162</v>
      </c>
    </row>
    <row r="242" spans="2:65" s="1" customFormat="1" ht="24.2" customHeight="1">
      <c r="B242" s="31"/>
      <c r="C242" s="131" t="s">
        <v>377</v>
      </c>
      <c r="D242" s="131" t="s">
        <v>165</v>
      </c>
      <c r="E242" s="132" t="s">
        <v>378</v>
      </c>
      <c r="F242" s="133" t="s">
        <v>379</v>
      </c>
      <c r="G242" s="134" t="s">
        <v>353</v>
      </c>
      <c r="H242" s="135">
        <v>1.6739999999999999</v>
      </c>
      <c r="I242" s="136"/>
      <c r="J242" s="137">
        <f>ROUND(I242*H242,2)</f>
        <v>0</v>
      </c>
      <c r="K242" s="133" t="s">
        <v>169</v>
      </c>
      <c r="L242" s="31"/>
      <c r="M242" s="138" t="s">
        <v>1</v>
      </c>
      <c r="N242" s="139" t="s">
        <v>43</v>
      </c>
      <c r="P242" s="140">
        <f>O242*H242</f>
        <v>0</v>
      </c>
      <c r="Q242" s="140">
        <v>0</v>
      </c>
      <c r="R242" s="140">
        <f>Q242*H242</f>
        <v>0</v>
      </c>
      <c r="S242" s="140">
        <v>0</v>
      </c>
      <c r="T242" s="141">
        <f>S242*H242</f>
        <v>0</v>
      </c>
      <c r="AR242" s="142" t="s">
        <v>245</v>
      </c>
      <c r="AT242" s="142" t="s">
        <v>165</v>
      </c>
      <c r="AU242" s="142" t="s">
        <v>88</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245</v>
      </c>
      <c r="BM242" s="142" t="s">
        <v>380</v>
      </c>
    </row>
    <row r="243" spans="2:65" s="1" customFormat="1" ht="33" customHeight="1">
      <c r="B243" s="31"/>
      <c r="C243" s="131" t="s">
        <v>381</v>
      </c>
      <c r="D243" s="131" t="s">
        <v>165</v>
      </c>
      <c r="E243" s="132" t="s">
        <v>382</v>
      </c>
      <c r="F243" s="133" t="s">
        <v>383</v>
      </c>
      <c r="G243" s="134" t="s">
        <v>353</v>
      </c>
      <c r="H243" s="135">
        <v>1.6739999999999999</v>
      </c>
      <c r="I243" s="136"/>
      <c r="J243" s="137">
        <f>ROUND(I243*H243,2)</f>
        <v>0</v>
      </c>
      <c r="K243" s="133" t="s">
        <v>169</v>
      </c>
      <c r="L243" s="31"/>
      <c r="M243" s="138" t="s">
        <v>1</v>
      </c>
      <c r="N243" s="139" t="s">
        <v>43</v>
      </c>
      <c r="P243" s="140">
        <f>O243*H243</f>
        <v>0</v>
      </c>
      <c r="Q243" s="140">
        <v>0</v>
      </c>
      <c r="R243" s="140">
        <f>Q243*H243</f>
        <v>0</v>
      </c>
      <c r="S243" s="140">
        <v>0</v>
      </c>
      <c r="T243" s="141">
        <f>S243*H243</f>
        <v>0</v>
      </c>
      <c r="AR243" s="142" t="s">
        <v>245</v>
      </c>
      <c r="AT243" s="142" t="s">
        <v>165</v>
      </c>
      <c r="AU243" s="142" t="s">
        <v>88</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245</v>
      </c>
      <c r="BM243" s="142" t="s">
        <v>384</v>
      </c>
    </row>
    <row r="244" spans="2:65" s="11" customFormat="1" ht="22.9" customHeight="1">
      <c r="B244" s="119"/>
      <c r="D244" s="120" t="s">
        <v>77</v>
      </c>
      <c r="E244" s="129" t="s">
        <v>385</v>
      </c>
      <c r="F244" s="129" t="s">
        <v>386</v>
      </c>
      <c r="I244" s="122"/>
      <c r="J244" s="130">
        <f>BK244</f>
        <v>0</v>
      </c>
      <c r="L244" s="119"/>
      <c r="M244" s="124"/>
      <c r="P244" s="125">
        <f>SUM(P245:P248)</f>
        <v>0</v>
      </c>
      <c r="R244" s="125">
        <f>SUM(R245:R248)</f>
        <v>0</v>
      </c>
      <c r="T244" s="126">
        <f>SUM(T245:T248)</f>
        <v>1.3771174999999998</v>
      </c>
      <c r="AR244" s="120" t="s">
        <v>88</v>
      </c>
      <c r="AT244" s="127" t="s">
        <v>77</v>
      </c>
      <c r="AU244" s="127" t="s">
        <v>86</v>
      </c>
      <c r="AY244" s="120" t="s">
        <v>162</v>
      </c>
      <c r="BK244" s="128">
        <f>SUM(BK245:BK248)</f>
        <v>0</v>
      </c>
    </row>
    <row r="245" spans="2:65" s="1" customFormat="1" ht="33" customHeight="1">
      <c r="B245" s="31"/>
      <c r="C245" s="131" t="s">
        <v>387</v>
      </c>
      <c r="D245" s="131" t="s">
        <v>165</v>
      </c>
      <c r="E245" s="132" t="s">
        <v>388</v>
      </c>
      <c r="F245" s="133" t="s">
        <v>389</v>
      </c>
      <c r="G245" s="134" t="s">
        <v>176</v>
      </c>
      <c r="H245" s="135">
        <v>250.38499999999999</v>
      </c>
      <c r="I245" s="136"/>
      <c r="J245" s="137">
        <f>ROUND(I245*H245,2)</f>
        <v>0</v>
      </c>
      <c r="K245" s="133" t="s">
        <v>169</v>
      </c>
      <c r="L245" s="31"/>
      <c r="M245" s="138" t="s">
        <v>1</v>
      </c>
      <c r="N245" s="139" t="s">
        <v>43</v>
      </c>
      <c r="P245" s="140">
        <f>O245*H245</f>
        <v>0</v>
      </c>
      <c r="Q245" s="140">
        <v>0</v>
      </c>
      <c r="R245" s="140">
        <f>Q245*H245</f>
        <v>0</v>
      </c>
      <c r="S245" s="140">
        <v>5.4999999999999997E-3</v>
      </c>
      <c r="T245" s="141">
        <f>S245*H245</f>
        <v>1.3771174999999998</v>
      </c>
      <c r="AR245" s="142" t="s">
        <v>245</v>
      </c>
      <c r="AT245" s="142" t="s">
        <v>165</v>
      </c>
      <c r="AU245" s="142" t="s">
        <v>88</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245</v>
      </c>
      <c r="BM245" s="142" t="s">
        <v>390</v>
      </c>
    </row>
    <row r="246" spans="2:65" s="12" customFormat="1" ht="11.25">
      <c r="B246" s="148"/>
      <c r="D246" s="144" t="s">
        <v>179</v>
      </c>
      <c r="E246" s="149" t="s">
        <v>1</v>
      </c>
      <c r="F246" s="150" t="s">
        <v>391</v>
      </c>
      <c r="H246" s="151">
        <v>250.38499999999999</v>
      </c>
      <c r="I246" s="152"/>
      <c r="L246" s="148"/>
      <c r="M246" s="153"/>
      <c r="T246" s="154"/>
      <c r="AT246" s="149" t="s">
        <v>179</v>
      </c>
      <c r="AU246" s="149" t="s">
        <v>88</v>
      </c>
      <c r="AV246" s="12" t="s">
        <v>88</v>
      </c>
      <c r="AW246" s="12" t="s">
        <v>34</v>
      </c>
      <c r="AX246" s="12" t="s">
        <v>78</v>
      </c>
      <c r="AY246" s="149" t="s">
        <v>162</v>
      </c>
    </row>
    <row r="247" spans="2:65" s="13" customFormat="1" ht="11.25">
      <c r="B247" s="155"/>
      <c r="D247" s="144" t="s">
        <v>179</v>
      </c>
      <c r="E247" s="156" t="s">
        <v>1</v>
      </c>
      <c r="F247" s="157" t="s">
        <v>181</v>
      </c>
      <c r="H247" s="158">
        <v>250.38499999999999</v>
      </c>
      <c r="I247" s="159"/>
      <c r="L247" s="155"/>
      <c r="M247" s="160"/>
      <c r="T247" s="161"/>
      <c r="AT247" s="156" t="s">
        <v>179</v>
      </c>
      <c r="AU247" s="156" t="s">
        <v>88</v>
      </c>
      <c r="AV247" s="13" t="s">
        <v>170</v>
      </c>
      <c r="AW247" s="13" t="s">
        <v>34</v>
      </c>
      <c r="AX247" s="13" t="s">
        <v>86</v>
      </c>
      <c r="AY247" s="156" t="s">
        <v>162</v>
      </c>
    </row>
    <row r="248" spans="2:65" s="1" customFormat="1" ht="33" customHeight="1">
      <c r="B248" s="31"/>
      <c r="C248" s="131" t="s">
        <v>392</v>
      </c>
      <c r="D248" s="131" t="s">
        <v>165</v>
      </c>
      <c r="E248" s="132" t="s">
        <v>382</v>
      </c>
      <c r="F248" s="133" t="s">
        <v>383</v>
      </c>
      <c r="G248" s="134" t="s">
        <v>353</v>
      </c>
      <c r="H248" s="135">
        <v>1.121</v>
      </c>
      <c r="I248" s="136"/>
      <c r="J248" s="137">
        <f>ROUND(I248*H248,2)</f>
        <v>0</v>
      </c>
      <c r="K248" s="133" t="s">
        <v>169</v>
      </c>
      <c r="L248" s="31"/>
      <c r="M248" s="138" t="s">
        <v>1</v>
      </c>
      <c r="N248" s="139" t="s">
        <v>43</v>
      </c>
      <c r="P248" s="140">
        <f>O248*H248</f>
        <v>0</v>
      </c>
      <c r="Q248" s="140">
        <v>0</v>
      </c>
      <c r="R248" s="140">
        <f>Q248*H248</f>
        <v>0</v>
      </c>
      <c r="S248" s="140">
        <v>0</v>
      </c>
      <c r="T248" s="141">
        <f>S248*H248</f>
        <v>0</v>
      </c>
      <c r="AR248" s="142" t="s">
        <v>245</v>
      </c>
      <c r="AT248" s="142" t="s">
        <v>165</v>
      </c>
      <c r="AU248" s="142" t="s">
        <v>88</v>
      </c>
      <c r="AY248" s="16" t="s">
        <v>162</v>
      </c>
      <c r="BE248" s="143">
        <f>IF(N248="základní",J248,0)</f>
        <v>0</v>
      </c>
      <c r="BF248" s="143">
        <f>IF(N248="snížená",J248,0)</f>
        <v>0</v>
      </c>
      <c r="BG248" s="143">
        <f>IF(N248="zákl. přenesená",J248,0)</f>
        <v>0</v>
      </c>
      <c r="BH248" s="143">
        <f>IF(N248="sníž. přenesená",J248,0)</f>
        <v>0</v>
      </c>
      <c r="BI248" s="143">
        <f>IF(N248="nulová",J248,0)</f>
        <v>0</v>
      </c>
      <c r="BJ248" s="16" t="s">
        <v>86</v>
      </c>
      <c r="BK248" s="143">
        <f>ROUND(I248*H248,2)</f>
        <v>0</v>
      </c>
      <c r="BL248" s="16" t="s">
        <v>245</v>
      </c>
      <c r="BM248" s="142" t="s">
        <v>393</v>
      </c>
    </row>
    <row r="249" spans="2:65" s="11" customFormat="1" ht="22.9" customHeight="1">
      <c r="B249" s="119"/>
      <c r="D249" s="120" t="s">
        <v>77</v>
      </c>
      <c r="E249" s="129" t="s">
        <v>394</v>
      </c>
      <c r="F249" s="129" t="s">
        <v>395</v>
      </c>
      <c r="I249" s="122"/>
      <c r="J249" s="130">
        <f>BK249</f>
        <v>0</v>
      </c>
      <c r="L249" s="119"/>
      <c r="M249" s="124"/>
      <c r="P249" s="125">
        <f>SUM(P250:P266)</f>
        <v>0</v>
      </c>
      <c r="R249" s="125">
        <f>SUM(R250:R266)</f>
        <v>0</v>
      </c>
      <c r="T249" s="126">
        <f>SUM(T250:T266)</f>
        <v>13.370175</v>
      </c>
      <c r="AR249" s="120" t="s">
        <v>88</v>
      </c>
      <c r="AT249" s="127" t="s">
        <v>77</v>
      </c>
      <c r="AU249" s="127" t="s">
        <v>86</v>
      </c>
      <c r="AY249" s="120" t="s">
        <v>162</v>
      </c>
      <c r="BK249" s="128">
        <f>SUM(BK250:BK266)</f>
        <v>0</v>
      </c>
    </row>
    <row r="250" spans="2:65" s="1" customFormat="1" ht="16.5" customHeight="1">
      <c r="B250" s="31"/>
      <c r="C250" s="131" t="s">
        <v>396</v>
      </c>
      <c r="D250" s="131" t="s">
        <v>165</v>
      </c>
      <c r="E250" s="132" t="s">
        <v>397</v>
      </c>
      <c r="F250" s="133" t="s">
        <v>398</v>
      </c>
      <c r="G250" s="134" t="s">
        <v>176</v>
      </c>
      <c r="H250" s="135">
        <v>111.54</v>
      </c>
      <c r="I250" s="136"/>
      <c r="J250" s="137">
        <f>ROUND(I250*H250,2)</f>
        <v>0</v>
      </c>
      <c r="K250" s="133" t="s">
        <v>169</v>
      </c>
      <c r="L250" s="31"/>
      <c r="M250" s="138" t="s">
        <v>1</v>
      </c>
      <c r="N250" s="139" t="s">
        <v>43</v>
      </c>
      <c r="P250" s="140">
        <f>O250*H250</f>
        <v>0</v>
      </c>
      <c r="Q250" s="140">
        <v>0</v>
      </c>
      <c r="R250" s="140">
        <f>Q250*H250</f>
        <v>0</v>
      </c>
      <c r="S250" s="140">
        <v>0.03</v>
      </c>
      <c r="T250" s="141">
        <f>S250*H250</f>
        <v>3.3462000000000001</v>
      </c>
      <c r="AR250" s="142" t="s">
        <v>245</v>
      </c>
      <c r="AT250" s="142" t="s">
        <v>165</v>
      </c>
      <c r="AU250" s="142" t="s">
        <v>88</v>
      </c>
      <c r="AY250" s="16" t="s">
        <v>162</v>
      </c>
      <c r="BE250" s="143">
        <f>IF(N250="základní",J250,0)</f>
        <v>0</v>
      </c>
      <c r="BF250" s="143">
        <f>IF(N250="snížená",J250,0)</f>
        <v>0</v>
      </c>
      <c r="BG250" s="143">
        <f>IF(N250="zákl. přenesená",J250,0)</f>
        <v>0</v>
      </c>
      <c r="BH250" s="143">
        <f>IF(N250="sníž. přenesená",J250,0)</f>
        <v>0</v>
      </c>
      <c r="BI250" s="143">
        <f>IF(N250="nulová",J250,0)</f>
        <v>0</v>
      </c>
      <c r="BJ250" s="16" t="s">
        <v>86</v>
      </c>
      <c r="BK250" s="143">
        <f>ROUND(I250*H250,2)</f>
        <v>0</v>
      </c>
      <c r="BL250" s="16" t="s">
        <v>245</v>
      </c>
      <c r="BM250" s="142" t="s">
        <v>399</v>
      </c>
    </row>
    <row r="251" spans="2:65" s="1" customFormat="1" ht="19.5">
      <c r="B251" s="31"/>
      <c r="D251" s="144" t="s">
        <v>172</v>
      </c>
      <c r="F251" s="145" t="s">
        <v>400</v>
      </c>
      <c r="I251" s="146"/>
      <c r="L251" s="31"/>
      <c r="M251" s="147"/>
      <c r="T251" s="55"/>
      <c r="AT251" s="16" t="s">
        <v>172</v>
      </c>
      <c r="AU251" s="16" t="s">
        <v>88</v>
      </c>
    </row>
    <row r="252" spans="2:65" s="12" customFormat="1" ht="11.25">
      <c r="B252" s="148"/>
      <c r="D252" s="144" t="s">
        <v>179</v>
      </c>
      <c r="E252" s="149" t="s">
        <v>1</v>
      </c>
      <c r="F252" s="150" t="s">
        <v>401</v>
      </c>
      <c r="H252" s="151">
        <v>111.54</v>
      </c>
      <c r="I252" s="152"/>
      <c r="L252" s="148"/>
      <c r="M252" s="153"/>
      <c r="T252" s="154"/>
      <c r="AT252" s="149" t="s">
        <v>179</v>
      </c>
      <c r="AU252" s="149" t="s">
        <v>88</v>
      </c>
      <c r="AV252" s="12" t="s">
        <v>88</v>
      </c>
      <c r="AW252" s="12" t="s">
        <v>34</v>
      </c>
      <c r="AX252" s="12" t="s">
        <v>86</v>
      </c>
      <c r="AY252" s="149" t="s">
        <v>162</v>
      </c>
    </row>
    <row r="253" spans="2:65" s="1" customFormat="1" ht="24.2" customHeight="1">
      <c r="B253" s="31"/>
      <c r="C253" s="131" t="s">
        <v>402</v>
      </c>
      <c r="D253" s="131" t="s">
        <v>165</v>
      </c>
      <c r="E253" s="132" t="s">
        <v>403</v>
      </c>
      <c r="F253" s="133" t="s">
        <v>404</v>
      </c>
      <c r="G253" s="134" t="s">
        <v>208</v>
      </c>
      <c r="H253" s="135">
        <v>576.71</v>
      </c>
      <c r="I253" s="136"/>
      <c r="J253" s="137">
        <f>ROUND(I253*H253,2)</f>
        <v>0</v>
      </c>
      <c r="K253" s="133" t="s">
        <v>169</v>
      </c>
      <c r="L253" s="31"/>
      <c r="M253" s="138" t="s">
        <v>1</v>
      </c>
      <c r="N253" s="139" t="s">
        <v>43</v>
      </c>
      <c r="P253" s="140">
        <f>O253*H253</f>
        <v>0</v>
      </c>
      <c r="Q253" s="140">
        <v>0</v>
      </c>
      <c r="R253" s="140">
        <f>Q253*H253</f>
        <v>0</v>
      </c>
      <c r="S253" s="140">
        <v>8.0000000000000002E-3</v>
      </c>
      <c r="T253" s="141">
        <f>S253*H253</f>
        <v>4.6136800000000004</v>
      </c>
      <c r="AR253" s="142" t="s">
        <v>245</v>
      </c>
      <c r="AT253" s="142" t="s">
        <v>165</v>
      </c>
      <c r="AU253" s="142" t="s">
        <v>88</v>
      </c>
      <c r="AY253" s="16" t="s">
        <v>162</v>
      </c>
      <c r="BE253" s="143">
        <f>IF(N253="základní",J253,0)</f>
        <v>0</v>
      </c>
      <c r="BF253" s="143">
        <f>IF(N253="snížená",J253,0)</f>
        <v>0</v>
      </c>
      <c r="BG253" s="143">
        <f>IF(N253="zákl. přenesená",J253,0)</f>
        <v>0</v>
      </c>
      <c r="BH253" s="143">
        <f>IF(N253="sníž. přenesená",J253,0)</f>
        <v>0</v>
      </c>
      <c r="BI253" s="143">
        <f>IF(N253="nulová",J253,0)</f>
        <v>0</v>
      </c>
      <c r="BJ253" s="16" t="s">
        <v>86</v>
      </c>
      <c r="BK253" s="143">
        <f>ROUND(I253*H253,2)</f>
        <v>0</v>
      </c>
      <c r="BL253" s="16" t="s">
        <v>245</v>
      </c>
      <c r="BM253" s="142" t="s">
        <v>405</v>
      </c>
    </row>
    <row r="254" spans="2:65" s="1" customFormat="1" ht="29.25">
      <c r="B254" s="31"/>
      <c r="D254" s="144" t="s">
        <v>172</v>
      </c>
      <c r="F254" s="145" t="s">
        <v>406</v>
      </c>
      <c r="I254" s="146"/>
      <c r="L254" s="31"/>
      <c r="M254" s="147"/>
      <c r="T254" s="55"/>
      <c r="AT254" s="16" t="s">
        <v>172</v>
      </c>
      <c r="AU254" s="16" t="s">
        <v>88</v>
      </c>
    </row>
    <row r="255" spans="2:65" s="12" customFormat="1" ht="22.5">
      <c r="B255" s="148"/>
      <c r="D255" s="144" t="s">
        <v>179</v>
      </c>
      <c r="E255" s="149" t="s">
        <v>1</v>
      </c>
      <c r="F255" s="150" t="s">
        <v>407</v>
      </c>
      <c r="H255" s="151">
        <v>576.71</v>
      </c>
      <c r="I255" s="152"/>
      <c r="L255" s="148"/>
      <c r="M255" s="153"/>
      <c r="T255" s="154"/>
      <c r="AT255" s="149" t="s">
        <v>179</v>
      </c>
      <c r="AU255" s="149" t="s">
        <v>88</v>
      </c>
      <c r="AV255" s="12" t="s">
        <v>88</v>
      </c>
      <c r="AW255" s="12" t="s">
        <v>34</v>
      </c>
      <c r="AX255" s="12" t="s">
        <v>78</v>
      </c>
      <c r="AY255" s="149" t="s">
        <v>162</v>
      </c>
    </row>
    <row r="256" spans="2:65" s="13" customFormat="1" ht="11.25">
      <c r="B256" s="155"/>
      <c r="D256" s="144" t="s">
        <v>179</v>
      </c>
      <c r="E256" s="156" t="s">
        <v>1</v>
      </c>
      <c r="F256" s="157" t="s">
        <v>181</v>
      </c>
      <c r="H256" s="158">
        <v>576.71</v>
      </c>
      <c r="I256" s="159"/>
      <c r="L256" s="155"/>
      <c r="M256" s="160"/>
      <c r="T256" s="161"/>
      <c r="AT256" s="156" t="s">
        <v>179</v>
      </c>
      <c r="AU256" s="156" t="s">
        <v>88</v>
      </c>
      <c r="AV256" s="13" t="s">
        <v>170</v>
      </c>
      <c r="AW256" s="13" t="s">
        <v>34</v>
      </c>
      <c r="AX256" s="13" t="s">
        <v>86</v>
      </c>
      <c r="AY256" s="156" t="s">
        <v>162</v>
      </c>
    </row>
    <row r="257" spans="2:65" s="1" customFormat="1" ht="16.5" customHeight="1">
      <c r="B257" s="31"/>
      <c r="C257" s="131" t="s">
        <v>408</v>
      </c>
      <c r="D257" s="131" t="s">
        <v>165</v>
      </c>
      <c r="E257" s="132" t="s">
        <v>409</v>
      </c>
      <c r="F257" s="133" t="s">
        <v>410</v>
      </c>
      <c r="G257" s="134" t="s">
        <v>176</v>
      </c>
      <c r="H257" s="135">
        <v>250.38499999999999</v>
      </c>
      <c r="I257" s="136"/>
      <c r="J257" s="137">
        <f>ROUND(I257*H257,2)</f>
        <v>0</v>
      </c>
      <c r="K257" s="133" t="s">
        <v>169</v>
      </c>
      <c r="L257" s="31"/>
      <c r="M257" s="138" t="s">
        <v>1</v>
      </c>
      <c r="N257" s="139" t="s">
        <v>43</v>
      </c>
      <c r="P257" s="140">
        <f>O257*H257</f>
        <v>0</v>
      </c>
      <c r="Q257" s="140">
        <v>0</v>
      </c>
      <c r="R257" s="140">
        <f>Q257*H257</f>
        <v>0</v>
      </c>
      <c r="S257" s="140">
        <v>1.4999999999999999E-2</v>
      </c>
      <c r="T257" s="141">
        <f>S257*H257</f>
        <v>3.7557749999999999</v>
      </c>
      <c r="AR257" s="142" t="s">
        <v>245</v>
      </c>
      <c r="AT257" s="142" t="s">
        <v>165</v>
      </c>
      <c r="AU257" s="142" t="s">
        <v>88</v>
      </c>
      <c r="AY257" s="16" t="s">
        <v>162</v>
      </c>
      <c r="BE257" s="143">
        <f>IF(N257="základní",J257,0)</f>
        <v>0</v>
      </c>
      <c r="BF257" s="143">
        <f>IF(N257="snížená",J257,0)</f>
        <v>0</v>
      </c>
      <c r="BG257" s="143">
        <f>IF(N257="zákl. přenesená",J257,0)</f>
        <v>0</v>
      </c>
      <c r="BH257" s="143">
        <f>IF(N257="sníž. přenesená",J257,0)</f>
        <v>0</v>
      </c>
      <c r="BI257" s="143">
        <f>IF(N257="nulová",J257,0)</f>
        <v>0</v>
      </c>
      <c r="BJ257" s="16" t="s">
        <v>86</v>
      </c>
      <c r="BK257" s="143">
        <f>ROUND(I257*H257,2)</f>
        <v>0</v>
      </c>
      <c r="BL257" s="16" t="s">
        <v>245</v>
      </c>
      <c r="BM257" s="142" t="s">
        <v>411</v>
      </c>
    </row>
    <row r="258" spans="2:65" s="1" customFormat="1" ht="19.5">
      <c r="B258" s="31"/>
      <c r="D258" s="144" t="s">
        <v>172</v>
      </c>
      <c r="F258" s="145" t="s">
        <v>412</v>
      </c>
      <c r="I258" s="146"/>
      <c r="L258" s="31"/>
      <c r="M258" s="147"/>
      <c r="T258" s="55"/>
      <c r="AT258" s="16" t="s">
        <v>172</v>
      </c>
      <c r="AU258" s="16" t="s">
        <v>88</v>
      </c>
    </row>
    <row r="259" spans="2:65" s="12" customFormat="1" ht="11.25">
      <c r="B259" s="148"/>
      <c r="D259" s="144" t="s">
        <v>179</v>
      </c>
      <c r="E259" s="149" t="s">
        <v>1</v>
      </c>
      <c r="F259" s="150" t="s">
        <v>413</v>
      </c>
      <c r="H259" s="151">
        <v>250.38499999999999</v>
      </c>
      <c r="I259" s="152"/>
      <c r="L259" s="148"/>
      <c r="M259" s="153"/>
      <c r="T259" s="154"/>
      <c r="AT259" s="149" t="s">
        <v>179</v>
      </c>
      <c r="AU259" s="149" t="s">
        <v>88</v>
      </c>
      <c r="AV259" s="12" t="s">
        <v>88</v>
      </c>
      <c r="AW259" s="12" t="s">
        <v>34</v>
      </c>
      <c r="AX259" s="12" t="s">
        <v>78</v>
      </c>
      <c r="AY259" s="149" t="s">
        <v>162</v>
      </c>
    </row>
    <row r="260" spans="2:65" s="13" customFormat="1" ht="11.25">
      <c r="B260" s="155"/>
      <c r="D260" s="144" t="s">
        <v>179</v>
      </c>
      <c r="E260" s="156" t="s">
        <v>1</v>
      </c>
      <c r="F260" s="157" t="s">
        <v>181</v>
      </c>
      <c r="H260" s="158">
        <v>250.38499999999999</v>
      </c>
      <c r="I260" s="159"/>
      <c r="L260" s="155"/>
      <c r="M260" s="160"/>
      <c r="T260" s="161"/>
      <c r="AT260" s="156" t="s">
        <v>179</v>
      </c>
      <c r="AU260" s="156" t="s">
        <v>88</v>
      </c>
      <c r="AV260" s="13" t="s">
        <v>170</v>
      </c>
      <c r="AW260" s="13" t="s">
        <v>34</v>
      </c>
      <c r="AX260" s="13" t="s">
        <v>86</v>
      </c>
      <c r="AY260" s="156" t="s">
        <v>162</v>
      </c>
    </row>
    <row r="261" spans="2:65" s="1" customFormat="1" ht="24.2" customHeight="1">
      <c r="B261" s="31"/>
      <c r="C261" s="131" t="s">
        <v>414</v>
      </c>
      <c r="D261" s="131" t="s">
        <v>165</v>
      </c>
      <c r="E261" s="132" t="s">
        <v>415</v>
      </c>
      <c r="F261" s="133" t="s">
        <v>416</v>
      </c>
      <c r="G261" s="134" t="s">
        <v>176</v>
      </c>
      <c r="H261" s="135">
        <v>118.18</v>
      </c>
      <c r="I261" s="136"/>
      <c r="J261" s="137">
        <f>ROUND(I261*H261,2)</f>
        <v>0</v>
      </c>
      <c r="K261" s="133" t="s">
        <v>169</v>
      </c>
      <c r="L261" s="31"/>
      <c r="M261" s="138" t="s">
        <v>1</v>
      </c>
      <c r="N261" s="139" t="s">
        <v>43</v>
      </c>
      <c r="P261" s="140">
        <f>O261*H261</f>
        <v>0</v>
      </c>
      <c r="Q261" s="140">
        <v>0</v>
      </c>
      <c r="R261" s="140">
        <f>Q261*H261</f>
        <v>0</v>
      </c>
      <c r="S261" s="140">
        <v>1.4E-2</v>
      </c>
      <c r="T261" s="141">
        <f>S261*H261</f>
        <v>1.6545200000000002</v>
      </c>
      <c r="AR261" s="142" t="s">
        <v>245</v>
      </c>
      <c r="AT261" s="142" t="s">
        <v>165</v>
      </c>
      <c r="AU261" s="142" t="s">
        <v>88</v>
      </c>
      <c r="AY261" s="16" t="s">
        <v>162</v>
      </c>
      <c r="BE261" s="143">
        <f>IF(N261="základní",J261,0)</f>
        <v>0</v>
      </c>
      <c r="BF261" s="143">
        <f>IF(N261="snížená",J261,0)</f>
        <v>0</v>
      </c>
      <c r="BG261" s="143">
        <f>IF(N261="zákl. přenesená",J261,0)</f>
        <v>0</v>
      </c>
      <c r="BH261" s="143">
        <f>IF(N261="sníž. přenesená",J261,0)</f>
        <v>0</v>
      </c>
      <c r="BI261" s="143">
        <f>IF(N261="nulová",J261,0)</f>
        <v>0</v>
      </c>
      <c r="BJ261" s="16" t="s">
        <v>86</v>
      </c>
      <c r="BK261" s="143">
        <f>ROUND(I261*H261,2)</f>
        <v>0</v>
      </c>
      <c r="BL261" s="16" t="s">
        <v>245</v>
      </c>
      <c r="BM261" s="142" t="s">
        <v>417</v>
      </c>
    </row>
    <row r="262" spans="2:65" s="1" customFormat="1" ht="29.25">
      <c r="B262" s="31"/>
      <c r="D262" s="144" t="s">
        <v>172</v>
      </c>
      <c r="F262" s="145" t="s">
        <v>418</v>
      </c>
      <c r="I262" s="146"/>
      <c r="L262" s="31"/>
      <c r="M262" s="147"/>
      <c r="T262" s="55"/>
      <c r="AT262" s="16" t="s">
        <v>172</v>
      </c>
      <c r="AU262" s="16" t="s">
        <v>88</v>
      </c>
    </row>
    <row r="263" spans="2:65" s="12" customFormat="1" ht="11.25">
      <c r="B263" s="148"/>
      <c r="D263" s="144" t="s">
        <v>179</v>
      </c>
      <c r="E263" s="149" t="s">
        <v>1</v>
      </c>
      <c r="F263" s="150" t="s">
        <v>329</v>
      </c>
      <c r="H263" s="151">
        <v>118.18</v>
      </c>
      <c r="I263" s="152"/>
      <c r="L263" s="148"/>
      <c r="M263" s="153"/>
      <c r="T263" s="154"/>
      <c r="AT263" s="149" t="s">
        <v>179</v>
      </c>
      <c r="AU263" s="149" t="s">
        <v>88</v>
      </c>
      <c r="AV263" s="12" t="s">
        <v>88</v>
      </c>
      <c r="AW263" s="12" t="s">
        <v>34</v>
      </c>
      <c r="AX263" s="12" t="s">
        <v>78</v>
      </c>
      <c r="AY263" s="149" t="s">
        <v>162</v>
      </c>
    </row>
    <row r="264" spans="2:65" s="13" customFormat="1" ht="11.25">
      <c r="B264" s="155"/>
      <c r="D264" s="144" t="s">
        <v>179</v>
      </c>
      <c r="E264" s="156" t="s">
        <v>1</v>
      </c>
      <c r="F264" s="157" t="s">
        <v>181</v>
      </c>
      <c r="H264" s="158">
        <v>118.18</v>
      </c>
      <c r="I264" s="159"/>
      <c r="L264" s="155"/>
      <c r="M264" s="160"/>
      <c r="T264" s="161"/>
      <c r="AT264" s="156" t="s">
        <v>179</v>
      </c>
      <c r="AU264" s="156" t="s">
        <v>88</v>
      </c>
      <c r="AV264" s="13" t="s">
        <v>170</v>
      </c>
      <c r="AW264" s="13" t="s">
        <v>34</v>
      </c>
      <c r="AX264" s="13" t="s">
        <v>86</v>
      </c>
      <c r="AY264" s="156" t="s">
        <v>162</v>
      </c>
    </row>
    <row r="265" spans="2:65" s="1" customFormat="1" ht="24.2" customHeight="1">
      <c r="B265" s="31"/>
      <c r="C265" s="131" t="s">
        <v>419</v>
      </c>
      <c r="D265" s="131" t="s">
        <v>165</v>
      </c>
      <c r="E265" s="132" t="s">
        <v>420</v>
      </c>
      <c r="F265" s="133" t="s">
        <v>421</v>
      </c>
      <c r="G265" s="134" t="s">
        <v>353</v>
      </c>
      <c r="H265" s="135">
        <v>6.9269999999999996</v>
      </c>
      <c r="I265" s="136"/>
      <c r="J265" s="137">
        <f>ROUND(I265*H265,2)</f>
        <v>0</v>
      </c>
      <c r="K265" s="133" t="s">
        <v>169</v>
      </c>
      <c r="L265" s="31"/>
      <c r="M265" s="138" t="s">
        <v>1</v>
      </c>
      <c r="N265" s="139" t="s">
        <v>43</v>
      </c>
      <c r="P265" s="140">
        <f>O265*H265</f>
        <v>0</v>
      </c>
      <c r="Q265" s="140">
        <v>0</v>
      </c>
      <c r="R265" s="140">
        <f>Q265*H265</f>
        <v>0</v>
      </c>
      <c r="S265" s="140">
        <v>0</v>
      </c>
      <c r="T265" s="141">
        <f>S265*H265</f>
        <v>0</v>
      </c>
      <c r="AR265" s="142" t="s">
        <v>245</v>
      </c>
      <c r="AT265" s="142" t="s">
        <v>165</v>
      </c>
      <c r="AU265" s="142" t="s">
        <v>88</v>
      </c>
      <c r="AY265" s="16" t="s">
        <v>162</v>
      </c>
      <c r="BE265" s="143">
        <f>IF(N265="základní",J265,0)</f>
        <v>0</v>
      </c>
      <c r="BF265" s="143">
        <f>IF(N265="snížená",J265,0)</f>
        <v>0</v>
      </c>
      <c r="BG265" s="143">
        <f>IF(N265="zákl. přenesená",J265,0)</f>
        <v>0</v>
      </c>
      <c r="BH265" s="143">
        <f>IF(N265="sníž. přenesená",J265,0)</f>
        <v>0</v>
      </c>
      <c r="BI265" s="143">
        <f>IF(N265="nulová",J265,0)</f>
        <v>0</v>
      </c>
      <c r="BJ265" s="16" t="s">
        <v>86</v>
      </c>
      <c r="BK265" s="143">
        <f>ROUND(I265*H265,2)</f>
        <v>0</v>
      </c>
      <c r="BL265" s="16" t="s">
        <v>245</v>
      </c>
      <c r="BM265" s="142" t="s">
        <v>422</v>
      </c>
    </row>
    <row r="266" spans="2:65" s="1" customFormat="1" ht="33" customHeight="1">
      <c r="B266" s="31"/>
      <c r="C266" s="131" t="s">
        <v>423</v>
      </c>
      <c r="D266" s="131" t="s">
        <v>165</v>
      </c>
      <c r="E266" s="132" t="s">
        <v>424</v>
      </c>
      <c r="F266" s="133" t="s">
        <v>425</v>
      </c>
      <c r="G266" s="134" t="s">
        <v>353</v>
      </c>
      <c r="H266" s="135">
        <v>6.9269999999999996</v>
      </c>
      <c r="I266" s="136"/>
      <c r="J266" s="137">
        <f>ROUND(I266*H266,2)</f>
        <v>0</v>
      </c>
      <c r="K266" s="133" t="s">
        <v>169</v>
      </c>
      <c r="L266" s="31"/>
      <c r="M266" s="138" t="s">
        <v>1</v>
      </c>
      <c r="N266" s="139" t="s">
        <v>43</v>
      </c>
      <c r="P266" s="140">
        <f>O266*H266</f>
        <v>0</v>
      </c>
      <c r="Q266" s="140">
        <v>0</v>
      </c>
      <c r="R266" s="140">
        <f>Q266*H266</f>
        <v>0</v>
      </c>
      <c r="S266" s="140">
        <v>0</v>
      </c>
      <c r="T266" s="141">
        <f>S266*H266</f>
        <v>0</v>
      </c>
      <c r="AR266" s="142" t="s">
        <v>245</v>
      </c>
      <c r="AT266" s="142" t="s">
        <v>165</v>
      </c>
      <c r="AU266" s="142" t="s">
        <v>88</v>
      </c>
      <c r="AY266" s="16" t="s">
        <v>162</v>
      </c>
      <c r="BE266" s="143">
        <f>IF(N266="základní",J266,0)</f>
        <v>0</v>
      </c>
      <c r="BF266" s="143">
        <f>IF(N266="snížená",J266,0)</f>
        <v>0</v>
      </c>
      <c r="BG266" s="143">
        <f>IF(N266="zákl. přenesená",J266,0)</f>
        <v>0</v>
      </c>
      <c r="BH266" s="143">
        <f>IF(N266="sníž. přenesená",J266,0)</f>
        <v>0</v>
      </c>
      <c r="BI266" s="143">
        <f>IF(N266="nulová",J266,0)</f>
        <v>0</v>
      </c>
      <c r="BJ266" s="16" t="s">
        <v>86</v>
      </c>
      <c r="BK266" s="143">
        <f>ROUND(I266*H266,2)</f>
        <v>0</v>
      </c>
      <c r="BL266" s="16" t="s">
        <v>245</v>
      </c>
      <c r="BM266" s="142" t="s">
        <v>426</v>
      </c>
    </row>
    <row r="267" spans="2:65" s="11" customFormat="1" ht="22.9" customHeight="1">
      <c r="B267" s="119"/>
      <c r="D267" s="120" t="s">
        <v>77</v>
      </c>
      <c r="E267" s="129" t="s">
        <v>427</v>
      </c>
      <c r="F267" s="129" t="s">
        <v>428</v>
      </c>
      <c r="I267" s="122"/>
      <c r="J267" s="130">
        <f>BK267</f>
        <v>0</v>
      </c>
      <c r="L267" s="119"/>
      <c r="M267" s="124"/>
      <c r="P267" s="125">
        <f>SUM(P268:P302)</f>
        <v>0</v>
      </c>
      <c r="R267" s="125">
        <f>SUM(R268:R302)</f>
        <v>0</v>
      </c>
      <c r="T267" s="126">
        <f>SUM(T268:T302)</f>
        <v>2.0212777000000002</v>
      </c>
      <c r="AR267" s="120" t="s">
        <v>88</v>
      </c>
      <c r="AT267" s="127" t="s">
        <v>77</v>
      </c>
      <c r="AU267" s="127" t="s">
        <v>86</v>
      </c>
      <c r="AY267" s="120" t="s">
        <v>162</v>
      </c>
      <c r="BK267" s="128">
        <f>SUM(BK268:BK302)</f>
        <v>0</v>
      </c>
    </row>
    <row r="268" spans="2:65" s="1" customFormat="1" ht="16.5" customHeight="1">
      <c r="B268" s="31"/>
      <c r="C268" s="131" t="s">
        <v>429</v>
      </c>
      <c r="D268" s="131" t="s">
        <v>165</v>
      </c>
      <c r="E268" s="132" t="s">
        <v>430</v>
      </c>
      <c r="F268" s="133" t="s">
        <v>431</v>
      </c>
      <c r="G268" s="134" t="s">
        <v>176</v>
      </c>
      <c r="H268" s="135">
        <v>250.38499999999999</v>
      </c>
      <c r="I268" s="136"/>
      <c r="J268" s="137">
        <f>ROUND(I268*H268,2)</f>
        <v>0</v>
      </c>
      <c r="K268" s="133" t="s">
        <v>169</v>
      </c>
      <c r="L268" s="31"/>
      <c r="M268" s="138" t="s">
        <v>1</v>
      </c>
      <c r="N268" s="139" t="s">
        <v>43</v>
      </c>
      <c r="P268" s="140">
        <f>O268*H268</f>
        <v>0</v>
      </c>
      <c r="Q268" s="140">
        <v>0</v>
      </c>
      <c r="R268" s="140">
        <f>Q268*H268</f>
        <v>0</v>
      </c>
      <c r="S268" s="140">
        <v>5.94E-3</v>
      </c>
      <c r="T268" s="141">
        <f>S268*H268</f>
        <v>1.4872869</v>
      </c>
      <c r="AR268" s="142" t="s">
        <v>245</v>
      </c>
      <c r="AT268" s="142" t="s">
        <v>165</v>
      </c>
      <c r="AU268" s="142" t="s">
        <v>88</v>
      </c>
      <c r="AY268" s="16" t="s">
        <v>162</v>
      </c>
      <c r="BE268" s="143">
        <f>IF(N268="základní",J268,0)</f>
        <v>0</v>
      </c>
      <c r="BF268" s="143">
        <f>IF(N268="snížená",J268,0)</f>
        <v>0</v>
      </c>
      <c r="BG268" s="143">
        <f>IF(N268="zákl. přenesená",J268,0)</f>
        <v>0</v>
      </c>
      <c r="BH268" s="143">
        <f>IF(N268="sníž. přenesená",J268,0)</f>
        <v>0</v>
      </c>
      <c r="BI268" s="143">
        <f>IF(N268="nulová",J268,0)</f>
        <v>0</v>
      </c>
      <c r="BJ268" s="16" t="s">
        <v>86</v>
      </c>
      <c r="BK268" s="143">
        <f>ROUND(I268*H268,2)</f>
        <v>0</v>
      </c>
      <c r="BL268" s="16" t="s">
        <v>245</v>
      </c>
      <c r="BM268" s="142" t="s">
        <v>432</v>
      </c>
    </row>
    <row r="269" spans="2:65" s="1" customFormat="1" ht="19.5">
      <c r="B269" s="31"/>
      <c r="D269" s="144" t="s">
        <v>172</v>
      </c>
      <c r="F269" s="145" t="s">
        <v>412</v>
      </c>
      <c r="I269" s="146"/>
      <c r="L269" s="31"/>
      <c r="M269" s="147"/>
      <c r="T269" s="55"/>
      <c r="AT269" s="16" t="s">
        <v>172</v>
      </c>
      <c r="AU269" s="16" t="s">
        <v>88</v>
      </c>
    </row>
    <row r="270" spans="2:65" s="12" customFormat="1" ht="11.25">
      <c r="B270" s="148"/>
      <c r="D270" s="144" t="s">
        <v>179</v>
      </c>
      <c r="E270" s="149" t="s">
        <v>1</v>
      </c>
      <c r="F270" s="150" t="s">
        <v>413</v>
      </c>
      <c r="H270" s="151">
        <v>250.38499999999999</v>
      </c>
      <c r="I270" s="152"/>
      <c r="L270" s="148"/>
      <c r="M270" s="153"/>
      <c r="T270" s="154"/>
      <c r="AT270" s="149" t="s">
        <v>179</v>
      </c>
      <c r="AU270" s="149" t="s">
        <v>88</v>
      </c>
      <c r="AV270" s="12" t="s">
        <v>88</v>
      </c>
      <c r="AW270" s="12" t="s">
        <v>34</v>
      </c>
      <c r="AX270" s="12" t="s">
        <v>78</v>
      </c>
      <c r="AY270" s="149" t="s">
        <v>162</v>
      </c>
    </row>
    <row r="271" spans="2:65" s="13" customFormat="1" ht="11.25">
      <c r="B271" s="155"/>
      <c r="D271" s="144" t="s">
        <v>179</v>
      </c>
      <c r="E271" s="156" t="s">
        <v>1</v>
      </c>
      <c r="F271" s="157" t="s">
        <v>181</v>
      </c>
      <c r="H271" s="158">
        <v>250.38499999999999</v>
      </c>
      <c r="I271" s="159"/>
      <c r="L271" s="155"/>
      <c r="M271" s="160"/>
      <c r="T271" s="161"/>
      <c r="AT271" s="156" t="s">
        <v>179</v>
      </c>
      <c r="AU271" s="156" t="s">
        <v>88</v>
      </c>
      <c r="AV271" s="13" t="s">
        <v>170</v>
      </c>
      <c r="AW271" s="13" t="s">
        <v>34</v>
      </c>
      <c r="AX271" s="13" t="s">
        <v>86</v>
      </c>
      <c r="AY271" s="156" t="s">
        <v>162</v>
      </c>
    </row>
    <row r="272" spans="2:65" s="1" customFormat="1" ht="16.5" customHeight="1">
      <c r="B272" s="31"/>
      <c r="C272" s="131" t="s">
        <v>433</v>
      </c>
      <c r="D272" s="131" t="s">
        <v>165</v>
      </c>
      <c r="E272" s="132" t="s">
        <v>434</v>
      </c>
      <c r="F272" s="133" t="s">
        <v>435</v>
      </c>
      <c r="G272" s="134" t="s">
        <v>208</v>
      </c>
      <c r="H272" s="135">
        <v>12.3</v>
      </c>
      <c r="I272" s="136"/>
      <c r="J272" s="137">
        <f>ROUND(I272*H272,2)</f>
        <v>0</v>
      </c>
      <c r="K272" s="133" t="s">
        <v>169</v>
      </c>
      <c r="L272" s="31"/>
      <c r="M272" s="138" t="s">
        <v>1</v>
      </c>
      <c r="N272" s="139" t="s">
        <v>43</v>
      </c>
      <c r="P272" s="140">
        <f>O272*H272</f>
        <v>0</v>
      </c>
      <c r="Q272" s="140">
        <v>0</v>
      </c>
      <c r="R272" s="140">
        <f>Q272*H272</f>
        <v>0</v>
      </c>
      <c r="S272" s="140">
        <v>3.48E-3</v>
      </c>
      <c r="T272" s="141">
        <f>S272*H272</f>
        <v>4.2804000000000002E-2</v>
      </c>
      <c r="AR272" s="142" t="s">
        <v>245</v>
      </c>
      <c r="AT272" s="142" t="s">
        <v>165</v>
      </c>
      <c r="AU272" s="142" t="s">
        <v>88</v>
      </c>
      <c r="AY272" s="16" t="s">
        <v>162</v>
      </c>
      <c r="BE272" s="143">
        <f>IF(N272="základní",J272,0)</f>
        <v>0</v>
      </c>
      <c r="BF272" s="143">
        <f>IF(N272="snížená",J272,0)</f>
        <v>0</v>
      </c>
      <c r="BG272" s="143">
        <f>IF(N272="zákl. přenesená",J272,0)</f>
        <v>0</v>
      </c>
      <c r="BH272" s="143">
        <f>IF(N272="sníž. přenesená",J272,0)</f>
        <v>0</v>
      </c>
      <c r="BI272" s="143">
        <f>IF(N272="nulová",J272,0)</f>
        <v>0</v>
      </c>
      <c r="BJ272" s="16" t="s">
        <v>86</v>
      </c>
      <c r="BK272" s="143">
        <f>ROUND(I272*H272,2)</f>
        <v>0</v>
      </c>
      <c r="BL272" s="16" t="s">
        <v>245</v>
      </c>
      <c r="BM272" s="142" t="s">
        <v>436</v>
      </c>
    </row>
    <row r="273" spans="2:65" s="1" customFormat="1" ht="19.5">
      <c r="B273" s="31"/>
      <c r="D273" s="144" t="s">
        <v>172</v>
      </c>
      <c r="F273" s="145" t="s">
        <v>400</v>
      </c>
      <c r="I273" s="146"/>
      <c r="L273" s="31"/>
      <c r="M273" s="147"/>
      <c r="T273" s="55"/>
      <c r="AT273" s="16" t="s">
        <v>172</v>
      </c>
      <c r="AU273" s="16" t="s">
        <v>88</v>
      </c>
    </row>
    <row r="274" spans="2:65" s="12" customFormat="1" ht="11.25">
      <c r="B274" s="148"/>
      <c r="D274" s="144" t="s">
        <v>179</v>
      </c>
      <c r="E274" s="149" t="s">
        <v>1</v>
      </c>
      <c r="F274" s="150" t="s">
        <v>437</v>
      </c>
      <c r="H274" s="151">
        <v>12.3</v>
      </c>
      <c r="I274" s="152"/>
      <c r="L274" s="148"/>
      <c r="M274" s="153"/>
      <c r="T274" s="154"/>
      <c r="AT274" s="149" t="s">
        <v>179</v>
      </c>
      <c r="AU274" s="149" t="s">
        <v>88</v>
      </c>
      <c r="AV274" s="12" t="s">
        <v>88</v>
      </c>
      <c r="AW274" s="12" t="s">
        <v>34</v>
      </c>
      <c r="AX274" s="12" t="s">
        <v>78</v>
      </c>
      <c r="AY274" s="149" t="s">
        <v>162</v>
      </c>
    </row>
    <row r="275" spans="2:65" s="13" customFormat="1" ht="11.25">
      <c r="B275" s="155"/>
      <c r="D275" s="144" t="s">
        <v>179</v>
      </c>
      <c r="E275" s="156" t="s">
        <v>1</v>
      </c>
      <c r="F275" s="157" t="s">
        <v>181</v>
      </c>
      <c r="H275" s="158">
        <v>12.3</v>
      </c>
      <c r="I275" s="159"/>
      <c r="L275" s="155"/>
      <c r="M275" s="160"/>
      <c r="T275" s="161"/>
      <c r="AT275" s="156" t="s">
        <v>179</v>
      </c>
      <c r="AU275" s="156" t="s">
        <v>88</v>
      </c>
      <c r="AV275" s="13" t="s">
        <v>170</v>
      </c>
      <c r="AW275" s="13" t="s">
        <v>34</v>
      </c>
      <c r="AX275" s="13" t="s">
        <v>86</v>
      </c>
      <c r="AY275" s="156" t="s">
        <v>162</v>
      </c>
    </row>
    <row r="276" spans="2:65" s="1" customFormat="1" ht="16.5" customHeight="1">
      <c r="B276" s="31"/>
      <c r="C276" s="131" t="s">
        <v>438</v>
      </c>
      <c r="D276" s="131" t="s">
        <v>165</v>
      </c>
      <c r="E276" s="132" t="s">
        <v>439</v>
      </c>
      <c r="F276" s="133" t="s">
        <v>440</v>
      </c>
      <c r="G276" s="134" t="s">
        <v>208</v>
      </c>
      <c r="H276" s="135">
        <v>45.14</v>
      </c>
      <c r="I276" s="136"/>
      <c r="J276" s="137">
        <f>ROUND(I276*H276,2)</f>
        <v>0</v>
      </c>
      <c r="K276" s="133" t="s">
        <v>169</v>
      </c>
      <c r="L276" s="31"/>
      <c r="M276" s="138" t="s">
        <v>1</v>
      </c>
      <c r="N276" s="139" t="s">
        <v>43</v>
      </c>
      <c r="P276" s="140">
        <f>O276*H276</f>
        <v>0</v>
      </c>
      <c r="Q276" s="140">
        <v>0</v>
      </c>
      <c r="R276" s="140">
        <f>Q276*H276</f>
        <v>0</v>
      </c>
      <c r="S276" s="140">
        <v>1.6999999999999999E-3</v>
      </c>
      <c r="T276" s="141">
        <f>S276*H276</f>
        <v>7.6738000000000001E-2</v>
      </c>
      <c r="AR276" s="142" t="s">
        <v>245</v>
      </c>
      <c r="AT276" s="142" t="s">
        <v>165</v>
      </c>
      <c r="AU276" s="142" t="s">
        <v>88</v>
      </c>
      <c r="AY276" s="16" t="s">
        <v>162</v>
      </c>
      <c r="BE276" s="143">
        <f>IF(N276="základní",J276,0)</f>
        <v>0</v>
      </c>
      <c r="BF276" s="143">
        <f>IF(N276="snížená",J276,0)</f>
        <v>0</v>
      </c>
      <c r="BG276" s="143">
        <f>IF(N276="zákl. přenesená",J276,0)</f>
        <v>0</v>
      </c>
      <c r="BH276" s="143">
        <f>IF(N276="sníž. přenesená",J276,0)</f>
        <v>0</v>
      </c>
      <c r="BI276" s="143">
        <f>IF(N276="nulová",J276,0)</f>
        <v>0</v>
      </c>
      <c r="BJ276" s="16" t="s">
        <v>86</v>
      </c>
      <c r="BK276" s="143">
        <f>ROUND(I276*H276,2)</f>
        <v>0</v>
      </c>
      <c r="BL276" s="16" t="s">
        <v>245</v>
      </c>
      <c r="BM276" s="142" t="s">
        <v>441</v>
      </c>
    </row>
    <row r="277" spans="2:65" s="1" customFormat="1" ht="19.5">
      <c r="B277" s="31"/>
      <c r="D277" s="144" t="s">
        <v>172</v>
      </c>
      <c r="F277" s="145" t="s">
        <v>400</v>
      </c>
      <c r="I277" s="146"/>
      <c r="L277" s="31"/>
      <c r="M277" s="147"/>
      <c r="T277" s="55"/>
      <c r="AT277" s="16" t="s">
        <v>172</v>
      </c>
      <c r="AU277" s="16" t="s">
        <v>88</v>
      </c>
    </row>
    <row r="278" spans="2:65" s="12" customFormat="1" ht="11.25">
      <c r="B278" s="148"/>
      <c r="D278" s="144" t="s">
        <v>179</v>
      </c>
      <c r="E278" s="149" t="s">
        <v>1</v>
      </c>
      <c r="F278" s="150" t="s">
        <v>442</v>
      </c>
      <c r="H278" s="151">
        <v>45.14</v>
      </c>
      <c r="I278" s="152"/>
      <c r="L278" s="148"/>
      <c r="M278" s="153"/>
      <c r="T278" s="154"/>
      <c r="AT278" s="149" t="s">
        <v>179</v>
      </c>
      <c r="AU278" s="149" t="s">
        <v>88</v>
      </c>
      <c r="AV278" s="12" t="s">
        <v>88</v>
      </c>
      <c r="AW278" s="12" t="s">
        <v>34</v>
      </c>
      <c r="AX278" s="12" t="s">
        <v>78</v>
      </c>
      <c r="AY278" s="149" t="s">
        <v>162</v>
      </c>
    </row>
    <row r="279" spans="2:65" s="13" customFormat="1" ht="11.25">
      <c r="B279" s="155"/>
      <c r="D279" s="144" t="s">
        <v>179</v>
      </c>
      <c r="E279" s="156" t="s">
        <v>1</v>
      </c>
      <c r="F279" s="157" t="s">
        <v>181</v>
      </c>
      <c r="H279" s="158">
        <v>45.14</v>
      </c>
      <c r="I279" s="159"/>
      <c r="L279" s="155"/>
      <c r="M279" s="160"/>
      <c r="T279" s="161"/>
      <c r="AT279" s="156" t="s">
        <v>179</v>
      </c>
      <c r="AU279" s="156" t="s">
        <v>88</v>
      </c>
      <c r="AV279" s="13" t="s">
        <v>170</v>
      </c>
      <c r="AW279" s="13" t="s">
        <v>34</v>
      </c>
      <c r="AX279" s="13" t="s">
        <v>86</v>
      </c>
      <c r="AY279" s="156" t="s">
        <v>162</v>
      </c>
    </row>
    <row r="280" spans="2:65" s="1" customFormat="1" ht="21.75" customHeight="1">
      <c r="B280" s="31"/>
      <c r="C280" s="131" t="s">
        <v>443</v>
      </c>
      <c r="D280" s="131" t="s">
        <v>165</v>
      </c>
      <c r="E280" s="132" t="s">
        <v>444</v>
      </c>
      <c r="F280" s="133" t="s">
        <v>445</v>
      </c>
      <c r="G280" s="134" t="s">
        <v>208</v>
      </c>
      <c r="H280" s="135">
        <v>46.2</v>
      </c>
      <c r="I280" s="136"/>
      <c r="J280" s="137">
        <f>ROUND(I280*H280,2)</f>
        <v>0</v>
      </c>
      <c r="K280" s="133" t="s">
        <v>169</v>
      </c>
      <c r="L280" s="31"/>
      <c r="M280" s="138" t="s">
        <v>1</v>
      </c>
      <c r="N280" s="139" t="s">
        <v>43</v>
      </c>
      <c r="P280" s="140">
        <f>O280*H280</f>
        <v>0</v>
      </c>
      <c r="Q280" s="140">
        <v>0</v>
      </c>
      <c r="R280" s="140">
        <f>Q280*H280</f>
        <v>0</v>
      </c>
      <c r="S280" s="140">
        <v>1.7700000000000001E-3</v>
      </c>
      <c r="T280" s="141">
        <f>S280*H280</f>
        <v>8.1774000000000013E-2</v>
      </c>
      <c r="AR280" s="142" t="s">
        <v>245</v>
      </c>
      <c r="AT280" s="142" t="s">
        <v>165</v>
      </c>
      <c r="AU280" s="142" t="s">
        <v>88</v>
      </c>
      <c r="AY280" s="16" t="s">
        <v>162</v>
      </c>
      <c r="BE280" s="143">
        <f>IF(N280="základní",J280,0)</f>
        <v>0</v>
      </c>
      <c r="BF280" s="143">
        <f>IF(N280="snížená",J280,0)</f>
        <v>0</v>
      </c>
      <c r="BG280" s="143">
        <f>IF(N280="zákl. přenesená",J280,0)</f>
        <v>0</v>
      </c>
      <c r="BH280" s="143">
        <f>IF(N280="sníž. přenesená",J280,0)</f>
        <v>0</v>
      </c>
      <c r="BI280" s="143">
        <f>IF(N280="nulová",J280,0)</f>
        <v>0</v>
      </c>
      <c r="BJ280" s="16" t="s">
        <v>86</v>
      </c>
      <c r="BK280" s="143">
        <f>ROUND(I280*H280,2)</f>
        <v>0</v>
      </c>
      <c r="BL280" s="16" t="s">
        <v>245</v>
      </c>
      <c r="BM280" s="142" t="s">
        <v>446</v>
      </c>
    </row>
    <row r="281" spans="2:65" s="1" customFormat="1" ht="19.5">
      <c r="B281" s="31"/>
      <c r="D281" s="144" t="s">
        <v>172</v>
      </c>
      <c r="F281" s="145" t="s">
        <v>412</v>
      </c>
      <c r="I281" s="146"/>
      <c r="L281" s="31"/>
      <c r="M281" s="147"/>
      <c r="T281" s="55"/>
      <c r="AT281" s="16" t="s">
        <v>172</v>
      </c>
      <c r="AU281" s="16" t="s">
        <v>88</v>
      </c>
    </row>
    <row r="282" spans="2:65" s="12" customFormat="1" ht="11.25">
      <c r="B282" s="148"/>
      <c r="D282" s="144" t="s">
        <v>179</v>
      </c>
      <c r="E282" s="149" t="s">
        <v>1</v>
      </c>
      <c r="F282" s="150" t="s">
        <v>447</v>
      </c>
      <c r="H282" s="151">
        <v>46.2</v>
      </c>
      <c r="I282" s="152"/>
      <c r="L282" s="148"/>
      <c r="M282" s="153"/>
      <c r="T282" s="154"/>
      <c r="AT282" s="149" t="s">
        <v>179</v>
      </c>
      <c r="AU282" s="149" t="s">
        <v>88</v>
      </c>
      <c r="AV282" s="12" t="s">
        <v>88</v>
      </c>
      <c r="AW282" s="12" t="s">
        <v>34</v>
      </c>
      <c r="AX282" s="12" t="s">
        <v>78</v>
      </c>
      <c r="AY282" s="149" t="s">
        <v>162</v>
      </c>
    </row>
    <row r="283" spans="2:65" s="13" customFormat="1" ht="11.25">
      <c r="B283" s="155"/>
      <c r="D283" s="144" t="s">
        <v>179</v>
      </c>
      <c r="E283" s="156" t="s">
        <v>1</v>
      </c>
      <c r="F283" s="157" t="s">
        <v>181</v>
      </c>
      <c r="H283" s="158">
        <v>46.2</v>
      </c>
      <c r="I283" s="159"/>
      <c r="L283" s="155"/>
      <c r="M283" s="160"/>
      <c r="T283" s="161"/>
      <c r="AT283" s="156" t="s">
        <v>179</v>
      </c>
      <c r="AU283" s="156" t="s">
        <v>88</v>
      </c>
      <c r="AV283" s="13" t="s">
        <v>170</v>
      </c>
      <c r="AW283" s="13" t="s">
        <v>34</v>
      </c>
      <c r="AX283" s="13" t="s">
        <v>86</v>
      </c>
      <c r="AY283" s="156" t="s">
        <v>162</v>
      </c>
    </row>
    <row r="284" spans="2:65" s="1" customFormat="1" ht="16.5" customHeight="1">
      <c r="B284" s="31"/>
      <c r="C284" s="131" t="s">
        <v>448</v>
      </c>
      <c r="D284" s="131" t="s">
        <v>165</v>
      </c>
      <c r="E284" s="132" t="s">
        <v>449</v>
      </c>
      <c r="F284" s="133" t="s">
        <v>450</v>
      </c>
      <c r="G284" s="134" t="s">
        <v>268</v>
      </c>
      <c r="H284" s="135">
        <v>1</v>
      </c>
      <c r="I284" s="136"/>
      <c r="J284" s="137">
        <f>ROUND(I284*H284,2)</f>
        <v>0</v>
      </c>
      <c r="K284" s="133" t="s">
        <v>169</v>
      </c>
      <c r="L284" s="31"/>
      <c r="M284" s="138" t="s">
        <v>1</v>
      </c>
      <c r="N284" s="139" t="s">
        <v>43</v>
      </c>
      <c r="P284" s="140">
        <f>O284*H284</f>
        <v>0</v>
      </c>
      <c r="Q284" s="140">
        <v>0</v>
      </c>
      <c r="R284" s="140">
        <f>Q284*H284</f>
        <v>0</v>
      </c>
      <c r="S284" s="140">
        <v>1.4999999999999999E-2</v>
      </c>
      <c r="T284" s="141">
        <f>S284*H284</f>
        <v>1.4999999999999999E-2</v>
      </c>
      <c r="AR284" s="142" t="s">
        <v>245</v>
      </c>
      <c r="AT284" s="142" t="s">
        <v>165</v>
      </c>
      <c r="AU284" s="142" t="s">
        <v>88</v>
      </c>
      <c r="AY284" s="16" t="s">
        <v>162</v>
      </c>
      <c r="BE284" s="143">
        <f>IF(N284="základní",J284,0)</f>
        <v>0</v>
      </c>
      <c r="BF284" s="143">
        <f>IF(N284="snížená",J284,0)</f>
        <v>0</v>
      </c>
      <c r="BG284" s="143">
        <f>IF(N284="zákl. přenesená",J284,0)</f>
        <v>0</v>
      </c>
      <c r="BH284" s="143">
        <f>IF(N284="sníž. přenesená",J284,0)</f>
        <v>0</v>
      </c>
      <c r="BI284" s="143">
        <f>IF(N284="nulová",J284,0)</f>
        <v>0</v>
      </c>
      <c r="BJ284" s="16" t="s">
        <v>86</v>
      </c>
      <c r="BK284" s="143">
        <f>ROUND(I284*H284,2)</f>
        <v>0</v>
      </c>
      <c r="BL284" s="16" t="s">
        <v>245</v>
      </c>
      <c r="BM284" s="142" t="s">
        <v>451</v>
      </c>
    </row>
    <row r="285" spans="2:65" s="1" customFormat="1" ht="19.5">
      <c r="B285" s="31"/>
      <c r="D285" s="144" t="s">
        <v>172</v>
      </c>
      <c r="F285" s="145" t="s">
        <v>452</v>
      </c>
      <c r="I285" s="146"/>
      <c r="L285" s="31"/>
      <c r="M285" s="147"/>
      <c r="T285" s="55"/>
      <c r="AT285" s="16" t="s">
        <v>172</v>
      </c>
      <c r="AU285" s="16" t="s">
        <v>88</v>
      </c>
    </row>
    <row r="286" spans="2:65" s="1" customFormat="1" ht="16.5" customHeight="1">
      <c r="B286" s="31"/>
      <c r="C286" s="131" t="s">
        <v>453</v>
      </c>
      <c r="D286" s="131" t="s">
        <v>165</v>
      </c>
      <c r="E286" s="132" t="s">
        <v>454</v>
      </c>
      <c r="F286" s="133" t="s">
        <v>455</v>
      </c>
      <c r="G286" s="134" t="s">
        <v>268</v>
      </c>
      <c r="H286" s="135">
        <v>2</v>
      </c>
      <c r="I286" s="136"/>
      <c r="J286" s="137">
        <f>ROUND(I286*H286,2)</f>
        <v>0</v>
      </c>
      <c r="K286" s="133" t="s">
        <v>1</v>
      </c>
      <c r="L286" s="31"/>
      <c r="M286" s="138" t="s">
        <v>1</v>
      </c>
      <c r="N286" s="139" t="s">
        <v>43</v>
      </c>
      <c r="P286" s="140">
        <f>O286*H286</f>
        <v>0</v>
      </c>
      <c r="Q286" s="140">
        <v>0</v>
      </c>
      <c r="R286" s="140">
        <f>Q286*H286</f>
        <v>0</v>
      </c>
      <c r="S286" s="140">
        <v>1.4999999999999999E-2</v>
      </c>
      <c r="T286" s="141">
        <f>S286*H286</f>
        <v>0.03</v>
      </c>
      <c r="AR286" s="142" t="s">
        <v>245</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245</v>
      </c>
      <c r="BM286" s="142" t="s">
        <v>456</v>
      </c>
    </row>
    <row r="287" spans="2:65" s="1" customFormat="1" ht="19.5">
      <c r="B287" s="31"/>
      <c r="D287" s="144" t="s">
        <v>172</v>
      </c>
      <c r="F287" s="145" t="s">
        <v>400</v>
      </c>
      <c r="I287" s="146"/>
      <c r="L287" s="31"/>
      <c r="M287" s="147"/>
      <c r="T287" s="55"/>
      <c r="AT287" s="16" t="s">
        <v>172</v>
      </c>
      <c r="AU287" s="16" t="s">
        <v>88</v>
      </c>
    </row>
    <row r="288" spans="2:65" s="1" customFormat="1" ht="16.5" customHeight="1">
      <c r="B288" s="31"/>
      <c r="C288" s="131" t="s">
        <v>457</v>
      </c>
      <c r="D288" s="131" t="s">
        <v>165</v>
      </c>
      <c r="E288" s="132" t="s">
        <v>458</v>
      </c>
      <c r="F288" s="133" t="s">
        <v>459</v>
      </c>
      <c r="G288" s="134" t="s">
        <v>208</v>
      </c>
      <c r="H288" s="135">
        <v>16.690000000000001</v>
      </c>
      <c r="I288" s="136"/>
      <c r="J288" s="137">
        <f>ROUND(I288*H288,2)</f>
        <v>0</v>
      </c>
      <c r="K288" s="133" t="s">
        <v>169</v>
      </c>
      <c r="L288" s="31"/>
      <c r="M288" s="138" t="s">
        <v>1</v>
      </c>
      <c r="N288" s="139" t="s">
        <v>43</v>
      </c>
      <c r="P288" s="140">
        <f>O288*H288</f>
        <v>0</v>
      </c>
      <c r="Q288" s="140">
        <v>0</v>
      </c>
      <c r="R288" s="140">
        <f>Q288*H288</f>
        <v>0</v>
      </c>
      <c r="S288" s="140">
        <v>1.67E-3</v>
      </c>
      <c r="T288" s="141">
        <f>S288*H288</f>
        <v>2.7872300000000003E-2</v>
      </c>
      <c r="AR288" s="142" t="s">
        <v>245</v>
      </c>
      <c r="AT288" s="142" t="s">
        <v>165</v>
      </c>
      <c r="AU288" s="142" t="s">
        <v>88</v>
      </c>
      <c r="AY288" s="16" t="s">
        <v>162</v>
      </c>
      <c r="BE288" s="143">
        <f>IF(N288="základní",J288,0)</f>
        <v>0</v>
      </c>
      <c r="BF288" s="143">
        <f>IF(N288="snížená",J288,0)</f>
        <v>0</v>
      </c>
      <c r="BG288" s="143">
        <f>IF(N288="zákl. přenesená",J288,0)</f>
        <v>0</v>
      </c>
      <c r="BH288" s="143">
        <f>IF(N288="sníž. přenesená",J288,0)</f>
        <v>0</v>
      </c>
      <c r="BI288" s="143">
        <f>IF(N288="nulová",J288,0)</f>
        <v>0</v>
      </c>
      <c r="BJ288" s="16" t="s">
        <v>86</v>
      </c>
      <c r="BK288" s="143">
        <f>ROUND(I288*H288,2)</f>
        <v>0</v>
      </c>
      <c r="BL288" s="16" t="s">
        <v>245</v>
      </c>
      <c r="BM288" s="142" t="s">
        <v>460</v>
      </c>
    </row>
    <row r="289" spans="2:65" s="1" customFormat="1" ht="19.5">
      <c r="B289" s="31"/>
      <c r="D289" s="144" t="s">
        <v>172</v>
      </c>
      <c r="F289" s="145" t="s">
        <v>461</v>
      </c>
      <c r="I289" s="146"/>
      <c r="L289" s="31"/>
      <c r="M289" s="147"/>
      <c r="T289" s="55"/>
      <c r="AT289" s="16" t="s">
        <v>172</v>
      </c>
      <c r="AU289" s="16" t="s">
        <v>88</v>
      </c>
    </row>
    <row r="290" spans="2:65" s="12" customFormat="1" ht="11.25">
      <c r="B290" s="148"/>
      <c r="D290" s="144" t="s">
        <v>179</v>
      </c>
      <c r="E290" s="149" t="s">
        <v>1</v>
      </c>
      <c r="F290" s="150" t="s">
        <v>462</v>
      </c>
      <c r="H290" s="151">
        <v>16.690000000000001</v>
      </c>
      <c r="I290" s="152"/>
      <c r="L290" s="148"/>
      <c r="M290" s="153"/>
      <c r="T290" s="154"/>
      <c r="AT290" s="149" t="s">
        <v>179</v>
      </c>
      <c r="AU290" s="149" t="s">
        <v>88</v>
      </c>
      <c r="AV290" s="12" t="s">
        <v>88</v>
      </c>
      <c r="AW290" s="12" t="s">
        <v>34</v>
      </c>
      <c r="AX290" s="12" t="s">
        <v>86</v>
      </c>
      <c r="AY290" s="149" t="s">
        <v>162</v>
      </c>
    </row>
    <row r="291" spans="2:65" s="1" customFormat="1" ht="16.5" customHeight="1">
      <c r="B291" s="31"/>
      <c r="C291" s="131" t="s">
        <v>463</v>
      </c>
      <c r="D291" s="131" t="s">
        <v>165</v>
      </c>
      <c r="E291" s="132" t="s">
        <v>464</v>
      </c>
      <c r="F291" s="133" t="s">
        <v>465</v>
      </c>
      <c r="G291" s="134" t="s">
        <v>208</v>
      </c>
      <c r="H291" s="135">
        <v>23.35</v>
      </c>
      <c r="I291" s="136"/>
      <c r="J291" s="137">
        <f>ROUND(I291*H291,2)</f>
        <v>0</v>
      </c>
      <c r="K291" s="133" t="s">
        <v>169</v>
      </c>
      <c r="L291" s="31"/>
      <c r="M291" s="138" t="s">
        <v>1</v>
      </c>
      <c r="N291" s="139" t="s">
        <v>43</v>
      </c>
      <c r="P291" s="140">
        <f>O291*H291</f>
        <v>0</v>
      </c>
      <c r="Q291" s="140">
        <v>0</v>
      </c>
      <c r="R291" s="140">
        <f>Q291*H291</f>
        <v>0</v>
      </c>
      <c r="S291" s="140">
        <v>1.75E-3</v>
      </c>
      <c r="T291" s="141">
        <f>S291*H291</f>
        <v>4.0862500000000003E-2</v>
      </c>
      <c r="AR291" s="142" t="s">
        <v>245</v>
      </c>
      <c r="AT291" s="142" t="s">
        <v>165</v>
      </c>
      <c r="AU291" s="142" t="s">
        <v>88</v>
      </c>
      <c r="AY291" s="16" t="s">
        <v>162</v>
      </c>
      <c r="BE291" s="143">
        <f>IF(N291="základní",J291,0)</f>
        <v>0</v>
      </c>
      <c r="BF291" s="143">
        <f>IF(N291="snížená",J291,0)</f>
        <v>0</v>
      </c>
      <c r="BG291" s="143">
        <f>IF(N291="zákl. přenesená",J291,0)</f>
        <v>0</v>
      </c>
      <c r="BH291" s="143">
        <f>IF(N291="sníž. přenesená",J291,0)</f>
        <v>0</v>
      </c>
      <c r="BI291" s="143">
        <f>IF(N291="nulová",J291,0)</f>
        <v>0</v>
      </c>
      <c r="BJ291" s="16" t="s">
        <v>86</v>
      </c>
      <c r="BK291" s="143">
        <f>ROUND(I291*H291,2)</f>
        <v>0</v>
      </c>
      <c r="BL291" s="16" t="s">
        <v>245</v>
      </c>
      <c r="BM291" s="142" t="s">
        <v>466</v>
      </c>
    </row>
    <row r="292" spans="2:65" s="1" customFormat="1" ht="29.25">
      <c r="B292" s="31"/>
      <c r="D292" s="144" t="s">
        <v>172</v>
      </c>
      <c r="F292" s="145" t="s">
        <v>467</v>
      </c>
      <c r="I292" s="146"/>
      <c r="L292" s="31"/>
      <c r="M292" s="147"/>
      <c r="T292" s="55"/>
      <c r="AT292" s="16" t="s">
        <v>172</v>
      </c>
      <c r="AU292" s="16" t="s">
        <v>88</v>
      </c>
    </row>
    <row r="293" spans="2:65" s="12" customFormat="1" ht="11.25">
      <c r="B293" s="148"/>
      <c r="D293" s="144" t="s">
        <v>179</v>
      </c>
      <c r="E293" s="149" t="s">
        <v>1</v>
      </c>
      <c r="F293" s="150" t="s">
        <v>468</v>
      </c>
      <c r="H293" s="151">
        <v>23.35</v>
      </c>
      <c r="I293" s="152"/>
      <c r="L293" s="148"/>
      <c r="M293" s="153"/>
      <c r="T293" s="154"/>
      <c r="AT293" s="149" t="s">
        <v>179</v>
      </c>
      <c r="AU293" s="149" t="s">
        <v>88</v>
      </c>
      <c r="AV293" s="12" t="s">
        <v>88</v>
      </c>
      <c r="AW293" s="12" t="s">
        <v>34</v>
      </c>
      <c r="AX293" s="12" t="s">
        <v>86</v>
      </c>
      <c r="AY293" s="149" t="s">
        <v>162</v>
      </c>
    </row>
    <row r="294" spans="2:65" s="1" customFormat="1" ht="16.5" customHeight="1">
      <c r="B294" s="31"/>
      <c r="C294" s="131" t="s">
        <v>469</v>
      </c>
      <c r="D294" s="131" t="s">
        <v>165</v>
      </c>
      <c r="E294" s="132" t="s">
        <v>470</v>
      </c>
      <c r="F294" s="133" t="s">
        <v>471</v>
      </c>
      <c r="G294" s="134" t="s">
        <v>208</v>
      </c>
      <c r="H294" s="135">
        <v>46.02</v>
      </c>
      <c r="I294" s="136"/>
      <c r="J294" s="137">
        <f>ROUND(I294*H294,2)</f>
        <v>0</v>
      </c>
      <c r="K294" s="133" t="s">
        <v>169</v>
      </c>
      <c r="L294" s="31"/>
      <c r="M294" s="138" t="s">
        <v>1</v>
      </c>
      <c r="N294" s="139" t="s">
        <v>43</v>
      </c>
      <c r="P294" s="140">
        <f>O294*H294</f>
        <v>0</v>
      </c>
      <c r="Q294" s="140">
        <v>0</v>
      </c>
      <c r="R294" s="140">
        <f>Q294*H294</f>
        <v>0</v>
      </c>
      <c r="S294" s="140">
        <v>2.5999999999999999E-3</v>
      </c>
      <c r="T294" s="141">
        <f>S294*H294</f>
        <v>0.11965200000000001</v>
      </c>
      <c r="AR294" s="142" t="s">
        <v>245</v>
      </c>
      <c r="AT294" s="142" t="s">
        <v>165</v>
      </c>
      <c r="AU294" s="142" t="s">
        <v>88</v>
      </c>
      <c r="AY294" s="16" t="s">
        <v>162</v>
      </c>
      <c r="BE294" s="143">
        <f>IF(N294="základní",J294,0)</f>
        <v>0</v>
      </c>
      <c r="BF294" s="143">
        <f>IF(N294="snížená",J294,0)</f>
        <v>0</v>
      </c>
      <c r="BG294" s="143">
        <f>IF(N294="zákl. přenesená",J294,0)</f>
        <v>0</v>
      </c>
      <c r="BH294" s="143">
        <f>IF(N294="sníž. přenesená",J294,0)</f>
        <v>0</v>
      </c>
      <c r="BI294" s="143">
        <f>IF(N294="nulová",J294,0)</f>
        <v>0</v>
      </c>
      <c r="BJ294" s="16" t="s">
        <v>86</v>
      </c>
      <c r="BK294" s="143">
        <f>ROUND(I294*H294,2)</f>
        <v>0</v>
      </c>
      <c r="BL294" s="16" t="s">
        <v>245</v>
      </c>
      <c r="BM294" s="142" t="s">
        <v>472</v>
      </c>
    </row>
    <row r="295" spans="2:65" s="1" customFormat="1" ht="19.5">
      <c r="B295" s="31"/>
      <c r="D295" s="144" t="s">
        <v>172</v>
      </c>
      <c r="F295" s="145" t="s">
        <v>400</v>
      </c>
      <c r="I295" s="146"/>
      <c r="L295" s="31"/>
      <c r="M295" s="147"/>
      <c r="T295" s="55"/>
      <c r="AT295" s="16" t="s">
        <v>172</v>
      </c>
      <c r="AU295" s="16" t="s">
        <v>88</v>
      </c>
    </row>
    <row r="296" spans="2:65" s="12" customFormat="1" ht="11.25">
      <c r="B296" s="148"/>
      <c r="D296" s="144" t="s">
        <v>179</v>
      </c>
      <c r="E296" s="149" t="s">
        <v>1</v>
      </c>
      <c r="F296" s="150" t="s">
        <v>473</v>
      </c>
      <c r="H296" s="151">
        <v>46.02</v>
      </c>
      <c r="I296" s="152"/>
      <c r="L296" s="148"/>
      <c r="M296" s="153"/>
      <c r="T296" s="154"/>
      <c r="AT296" s="149" t="s">
        <v>179</v>
      </c>
      <c r="AU296" s="149" t="s">
        <v>88</v>
      </c>
      <c r="AV296" s="12" t="s">
        <v>88</v>
      </c>
      <c r="AW296" s="12" t="s">
        <v>34</v>
      </c>
      <c r="AX296" s="12" t="s">
        <v>78</v>
      </c>
      <c r="AY296" s="149" t="s">
        <v>162</v>
      </c>
    </row>
    <row r="297" spans="2:65" s="13" customFormat="1" ht="11.25">
      <c r="B297" s="155"/>
      <c r="D297" s="144" t="s">
        <v>179</v>
      </c>
      <c r="E297" s="156" t="s">
        <v>1</v>
      </c>
      <c r="F297" s="157" t="s">
        <v>181</v>
      </c>
      <c r="H297" s="158">
        <v>46.02</v>
      </c>
      <c r="I297" s="159"/>
      <c r="L297" s="155"/>
      <c r="M297" s="160"/>
      <c r="T297" s="161"/>
      <c r="AT297" s="156" t="s">
        <v>179</v>
      </c>
      <c r="AU297" s="156" t="s">
        <v>88</v>
      </c>
      <c r="AV297" s="13" t="s">
        <v>170</v>
      </c>
      <c r="AW297" s="13" t="s">
        <v>34</v>
      </c>
      <c r="AX297" s="13" t="s">
        <v>86</v>
      </c>
      <c r="AY297" s="156" t="s">
        <v>162</v>
      </c>
    </row>
    <row r="298" spans="2:65" s="1" customFormat="1" ht="16.5" customHeight="1">
      <c r="B298" s="31"/>
      <c r="C298" s="131" t="s">
        <v>474</v>
      </c>
      <c r="D298" s="131" t="s">
        <v>165</v>
      </c>
      <c r="E298" s="132" t="s">
        <v>475</v>
      </c>
      <c r="F298" s="133" t="s">
        <v>476</v>
      </c>
      <c r="G298" s="134" t="s">
        <v>208</v>
      </c>
      <c r="H298" s="135">
        <v>25.2</v>
      </c>
      <c r="I298" s="136"/>
      <c r="J298" s="137">
        <f>ROUND(I298*H298,2)</f>
        <v>0</v>
      </c>
      <c r="K298" s="133" t="s">
        <v>169</v>
      </c>
      <c r="L298" s="31"/>
      <c r="M298" s="138" t="s">
        <v>1</v>
      </c>
      <c r="N298" s="139" t="s">
        <v>43</v>
      </c>
      <c r="P298" s="140">
        <f>O298*H298</f>
        <v>0</v>
      </c>
      <c r="Q298" s="140">
        <v>0</v>
      </c>
      <c r="R298" s="140">
        <f>Q298*H298</f>
        <v>0</v>
      </c>
      <c r="S298" s="140">
        <v>3.9399999999999999E-3</v>
      </c>
      <c r="T298" s="141">
        <f>S298*H298</f>
        <v>9.9288000000000001E-2</v>
      </c>
      <c r="AR298" s="142" t="s">
        <v>245</v>
      </c>
      <c r="AT298" s="142" t="s">
        <v>165</v>
      </c>
      <c r="AU298" s="142" t="s">
        <v>88</v>
      </c>
      <c r="AY298" s="16" t="s">
        <v>162</v>
      </c>
      <c r="BE298" s="143">
        <f>IF(N298="základní",J298,0)</f>
        <v>0</v>
      </c>
      <c r="BF298" s="143">
        <f>IF(N298="snížená",J298,0)</f>
        <v>0</v>
      </c>
      <c r="BG298" s="143">
        <f>IF(N298="zákl. přenesená",J298,0)</f>
        <v>0</v>
      </c>
      <c r="BH298" s="143">
        <f>IF(N298="sníž. přenesená",J298,0)</f>
        <v>0</v>
      </c>
      <c r="BI298" s="143">
        <f>IF(N298="nulová",J298,0)</f>
        <v>0</v>
      </c>
      <c r="BJ298" s="16" t="s">
        <v>86</v>
      </c>
      <c r="BK298" s="143">
        <f>ROUND(I298*H298,2)</f>
        <v>0</v>
      </c>
      <c r="BL298" s="16" t="s">
        <v>245</v>
      </c>
      <c r="BM298" s="142" t="s">
        <v>477</v>
      </c>
    </row>
    <row r="299" spans="2:65" s="1" customFormat="1" ht="19.5">
      <c r="B299" s="31"/>
      <c r="D299" s="144" t="s">
        <v>172</v>
      </c>
      <c r="F299" s="145" t="s">
        <v>400</v>
      </c>
      <c r="I299" s="146"/>
      <c r="L299" s="31"/>
      <c r="M299" s="147"/>
      <c r="T299" s="55"/>
      <c r="AT299" s="16" t="s">
        <v>172</v>
      </c>
      <c r="AU299" s="16" t="s">
        <v>88</v>
      </c>
    </row>
    <row r="300" spans="2:65" s="12" customFormat="1" ht="11.25">
      <c r="B300" s="148"/>
      <c r="D300" s="144" t="s">
        <v>179</v>
      </c>
      <c r="E300" s="149" t="s">
        <v>1</v>
      </c>
      <c r="F300" s="150" t="s">
        <v>478</v>
      </c>
      <c r="H300" s="151">
        <v>25.2</v>
      </c>
      <c r="I300" s="152"/>
      <c r="L300" s="148"/>
      <c r="M300" s="153"/>
      <c r="T300" s="154"/>
      <c r="AT300" s="149" t="s">
        <v>179</v>
      </c>
      <c r="AU300" s="149" t="s">
        <v>88</v>
      </c>
      <c r="AV300" s="12" t="s">
        <v>88</v>
      </c>
      <c r="AW300" s="12" t="s">
        <v>34</v>
      </c>
      <c r="AX300" s="12" t="s">
        <v>78</v>
      </c>
      <c r="AY300" s="149" t="s">
        <v>162</v>
      </c>
    </row>
    <row r="301" spans="2:65" s="13" customFormat="1" ht="11.25">
      <c r="B301" s="155"/>
      <c r="D301" s="144" t="s">
        <v>179</v>
      </c>
      <c r="E301" s="156" t="s">
        <v>1</v>
      </c>
      <c r="F301" s="157" t="s">
        <v>181</v>
      </c>
      <c r="H301" s="158">
        <v>25.2</v>
      </c>
      <c r="I301" s="159"/>
      <c r="L301" s="155"/>
      <c r="M301" s="160"/>
      <c r="T301" s="161"/>
      <c r="AT301" s="156" t="s">
        <v>179</v>
      </c>
      <c r="AU301" s="156" t="s">
        <v>88</v>
      </c>
      <c r="AV301" s="13" t="s">
        <v>170</v>
      </c>
      <c r="AW301" s="13" t="s">
        <v>34</v>
      </c>
      <c r="AX301" s="13" t="s">
        <v>86</v>
      </c>
      <c r="AY301" s="156" t="s">
        <v>162</v>
      </c>
    </row>
    <row r="302" spans="2:65" s="1" customFormat="1" ht="24.2" customHeight="1">
      <c r="B302" s="31"/>
      <c r="C302" s="131" t="s">
        <v>479</v>
      </c>
      <c r="D302" s="131" t="s">
        <v>165</v>
      </c>
      <c r="E302" s="132" t="s">
        <v>480</v>
      </c>
      <c r="F302" s="133" t="s">
        <v>481</v>
      </c>
      <c r="G302" s="134" t="s">
        <v>353</v>
      </c>
      <c r="H302" s="135">
        <v>1.7170000000000001</v>
      </c>
      <c r="I302" s="136"/>
      <c r="J302" s="137">
        <f>ROUND(I302*H302,2)</f>
        <v>0</v>
      </c>
      <c r="K302" s="133" t="s">
        <v>169</v>
      </c>
      <c r="L302" s="31"/>
      <c r="M302" s="138" t="s">
        <v>1</v>
      </c>
      <c r="N302" s="139" t="s">
        <v>43</v>
      </c>
      <c r="P302" s="140">
        <f>O302*H302</f>
        <v>0</v>
      </c>
      <c r="Q302" s="140">
        <v>0</v>
      </c>
      <c r="R302" s="140">
        <f>Q302*H302</f>
        <v>0</v>
      </c>
      <c r="S302" s="140">
        <v>0</v>
      </c>
      <c r="T302" s="141">
        <f>S302*H302</f>
        <v>0</v>
      </c>
      <c r="AR302" s="142" t="s">
        <v>245</v>
      </c>
      <c r="AT302" s="142" t="s">
        <v>165</v>
      </c>
      <c r="AU302" s="142" t="s">
        <v>88</v>
      </c>
      <c r="AY302" s="16" t="s">
        <v>162</v>
      </c>
      <c r="BE302" s="143">
        <f>IF(N302="základní",J302,0)</f>
        <v>0</v>
      </c>
      <c r="BF302" s="143">
        <f>IF(N302="snížená",J302,0)</f>
        <v>0</v>
      </c>
      <c r="BG302" s="143">
        <f>IF(N302="zákl. přenesená",J302,0)</f>
        <v>0</v>
      </c>
      <c r="BH302" s="143">
        <f>IF(N302="sníž. přenesená",J302,0)</f>
        <v>0</v>
      </c>
      <c r="BI302" s="143">
        <f>IF(N302="nulová",J302,0)</f>
        <v>0</v>
      </c>
      <c r="BJ302" s="16" t="s">
        <v>86</v>
      </c>
      <c r="BK302" s="143">
        <f>ROUND(I302*H302,2)</f>
        <v>0</v>
      </c>
      <c r="BL302" s="16" t="s">
        <v>245</v>
      </c>
      <c r="BM302" s="142" t="s">
        <v>482</v>
      </c>
    </row>
    <row r="303" spans="2:65" s="11" customFormat="1" ht="22.9" customHeight="1">
      <c r="B303" s="119"/>
      <c r="D303" s="120" t="s">
        <v>77</v>
      </c>
      <c r="E303" s="129" t="s">
        <v>483</v>
      </c>
      <c r="F303" s="129" t="s">
        <v>484</v>
      </c>
      <c r="I303" s="122"/>
      <c r="J303" s="130">
        <f>BK303</f>
        <v>0</v>
      </c>
      <c r="L303" s="119"/>
      <c r="M303" s="124"/>
      <c r="P303" s="125">
        <f>SUM(P304:P309)</f>
        <v>0</v>
      </c>
      <c r="R303" s="125">
        <f>SUM(R304:R309)</f>
        <v>0</v>
      </c>
      <c r="T303" s="126">
        <f>SUM(T304:T309)</f>
        <v>0.99186079999999999</v>
      </c>
      <c r="AR303" s="120" t="s">
        <v>88</v>
      </c>
      <c r="AT303" s="127" t="s">
        <v>77</v>
      </c>
      <c r="AU303" s="127" t="s">
        <v>86</v>
      </c>
      <c r="AY303" s="120" t="s">
        <v>162</v>
      </c>
      <c r="BK303" s="128">
        <f>SUM(BK304:BK309)</f>
        <v>0</v>
      </c>
    </row>
    <row r="304" spans="2:65" s="1" customFormat="1" ht="16.5" customHeight="1">
      <c r="B304" s="31"/>
      <c r="C304" s="131" t="s">
        <v>485</v>
      </c>
      <c r="D304" s="131" t="s">
        <v>165</v>
      </c>
      <c r="E304" s="132" t="s">
        <v>486</v>
      </c>
      <c r="F304" s="133" t="s">
        <v>487</v>
      </c>
      <c r="G304" s="134" t="s">
        <v>208</v>
      </c>
      <c r="H304" s="135">
        <v>6.76</v>
      </c>
      <c r="I304" s="136"/>
      <c r="J304" s="137">
        <f>ROUND(I304*H304,2)</f>
        <v>0</v>
      </c>
      <c r="K304" s="133" t="s">
        <v>169</v>
      </c>
      <c r="L304" s="31"/>
      <c r="M304" s="138" t="s">
        <v>1</v>
      </c>
      <c r="N304" s="139" t="s">
        <v>43</v>
      </c>
      <c r="P304" s="140">
        <f>O304*H304</f>
        <v>0</v>
      </c>
      <c r="Q304" s="140">
        <v>0</v>
      </c>
      <c r="R304" s="140">
        <f>Q304*H304</f>
        <v>0</v>
      </c>
      <c r="S304" s="140">
        <v>8.208E-2</v>
      </c>
      <c r="T304" s="141">
        <f>S304*H304</f>
        <v>0.55486079999999993</v>
      </c>
      <c r="AR304" s="142" t="s">
        <v>245</v>
      </c>
      <c r="AT304" s="142" t="s">
        <v>165</v>
      </c>
      <c r="AU304" s="142" t="s">
        <v>88</v>
      </c>
      <c r="AY304" s="16" t="s">
        <v>162</v>
      </c>
      <c r="BE304" s="143">
        <f>IF(N304="základní",J304,0)</f>
        <v>0</v>
      </c>
      <c r="BF304" s="143">
        <f>IF(N304="snížená",J304,0)</f>
        <v>0</v>
      </c>
      <c r="BG304" s="143">
        <f>IF(N304="zákl. přenesená",J304,0)</f>
        <v>0</v>
      </c>
      <c r="BH304" s="143">
        <f>IF(N304="sníž. přenesená",J304,0)</f>
        <v>0</v>
      </c>
      <c r="BI304" s="143">
        <f>IF(N304="nulová",J304,0)</f>
        <v>0</v>
      </c>
      <c r="BJ304" s="16" t="s">
        <v>86</v>
      </c>
      <c r="BK304" s="143">
        <f>ROUND(I304*H304,2)</f>
        <v>0</v>
      </c>
      <c r="BL304" s="16" t="s">
        <v>245</v>
      </c>
      <c r="BM304" s="142" t="s">
        <v>488</v>
      </c>
    </row>
    <row r="305" spans="2:65" s="1" customFormat="1" ht="29.25">
      <c r="B305" s="31"/>
      <c r="D305" s="144" t="s">
        <v>172</v>
      </c>
      <c r="F305" s="145" t="s">
        <v>406</v>
      </c>
      <c r="I305" s="146"/>
      <c r="L305" s="31"/>
      <c r="M305" s="147"/>
      <c r="T305" s="55"/>
      <c r="AT305" s="16" t="s">
        <v>172</v>
      </c>
      <c r="AU305" s="16" t="s">
        <v>88</v>
      </c>
    </row>
    <row r="306" spans="2:65" s="1" customFormat="1" ht="24.2" customHeight="1">
      <c r="B306" s="31"/>
      <c r="C306" s="131" t="s">
        <v>489</v>
      </c>
      <c r="D306" s="131" t="s">
        <v>165</v>
      </c>
      <c r="E306" s="132" t="s">
        <v>490</v>
      </c>
      <c r="F306" s="133" t="s">
        <v>491</v>
      </c>
      <c r="G306" s="134" t="s">
        <v>268</v>
      </c>
      <c r="H306" s="135">
        <v>10</v>
      </c>
      <c r="I306" s="136"/>
      <c r="J306" s="137">
        <f>ROUND(I306*H306,2)</f>
        <v>0</v>
      </c>
      <c r="K306" s="133" t="s">
        <v>169</v>
      </c>
      <c r="L306" s="31"/>
      <c r="M306" s="138" t="s">
        <v>1</v>
      </c>
      <c r="N306" s="139" t="s">
        <v>43</v>
      </c>
      <c r="P306" s="140">
        <f>O306*H306</f>
        <v>0</v>
      </c>
      <c r="Q306" s="140">
        <v>0</v>
      </c>
      <c r="R306" s="140">
        <f>Q306*H306</f>
        <v>0</v>
      </c>
      <c r="S306" s="140">
        <v>1.2500000000000001E-2</v>
      </c>
      <c r="T306" s="141">
        <f>S306*H306</f>
        <v>0.125</v>
      </c>
      <c r="AR306" s="142" t="s">
        <v>245</v>
      </c>
      <c r="AT306" s="142" t="s">
        <v>165</v>
      </c>
      <c r="AU306" s="142" t="s">
        <v>88</v>
      </c>
      <c r="AY306" s="16" t="s">
        <v>162</v>
      </c>
      <c r="BE306" s="143">
        <f>IF(N306="základní",J306,0)</f>
        <v>0</v>
      </c>
      <c r="BF306" s="143">
        <f>IF(N306="snížená",J306,0)</f>
        <v>0</v>
      </c>
      <c r="BG306" s="143">
        <f>IF(N306="zákl. přenesená",J306,0)</f>
        <v>0</v>
      </c>
      <c r="BH306" s="143">
        <f>IF(N306="sníž. přenesená",J306,0)</f>
        <v>0</v>
      </c>
      <c r="BI306" s="143">
        <f>IF(N306="nulová",J306,0)</f>
        <v>0</v>
      </c>
      <c r="BJ306" s="16" t="s">
        <v>86</v>
      </c>
      <c r="BK306" s="143">
        <f>ROUND(I306*H306,2)</f>
        <v>0</v>
      </c>
      <c r="BL306" s="16" t="s">
        <v>245</v>
      </c>
      <c r="BM306" s="142" t="s">
        <v>492</v>
      </c>
    </row>
    <row r="307" spans="2:65" s="1" customFormat="1" ht="19.5">
      <c r="B307" s="31"/>
      <c r="D307" s="144" t="s">
        <v>172</v>
      </c>
      <c r="F307" s="145" t="s">
        <v>239</v>
      </c>
      <c r="I307" s="146"/>
      <c r="L307" s="31"/>
      <c r="M307" s="147"/>
      <c r="T307" s="55"/>
      <c r="AT307" s="16" t="s">
        <v>172</v>
      </c>
      <c r="AU307" s="16" t="s">
        <v>88</v>
      </c>
    </row>
    <row r="308" spans="2:65" s="1" customFormat="1" ht="24.2" customHeight="1">
      <c r="B308" s="31"/>
      <c r="C308" s="131" t="s">
        <v>493</v>
      </c>
      <c r="D308" s="131" t="s">
        <v>165</v>
      </c>
      <c r="E308" s="132" t="s">
        <v>494</v>
      </c>
      <c r="F308" s="133" t="s">
        <v>495</v>
      </c>
      <c r="G308" s="134" t="s">
        <v>268</v>
      </c>
      <c r="H308" s="135">
        <v>13</v>
      </c>
      <c r="I308" s="136"/>
      <c r="J308" s="137">
        <f>ROUND(I308*H308,2)</f>
        <v>0</v>
      </c>
      <c r="K308" s="133" t="s">
        <v>169</v>
      </c>
      <c r="L308" s="31"/>
      <c r="M308" s="138" t="s">
        <v>1</v>
      </c>
      <c r="N308" s="139" t="s">
        <v>43</v>
      </c>
      <c r="P308" s="140">
        <f>O308*H308</f>
        <v>0</v>
      </c>
      <c r="Q308" s="140">
        <v>0</v>
      </c>
      <c r="R308" s="140">
        <f>Q308*H308</f>
        <v>0</v>
      </c>
      <c r="S308" s="140">
        <v>2.4E-2</v>
      </c>
      <c r="T308" s="141">
        <f>S308*H308</f>
        <v>0.312</v>
      </c>
      <c r="AR308" s="142" t="s">
        <v>245</v>
      </c>
      <c r="AT308" s="142" t="s">
        <v>165</v>
      </c>
      <c r="AU308" s="142" t="s">
        <v>88</v>
      </c>
      <c r="AY308" s="16" t="s">
        <v>162</v>
      </c>
      <c r="BE308" s="143">
        <f>IF(N308="základní",J308,0)</f>
        <v>0</v>
      </c>
      <c r="BF308" s="143">
        <f>IF(N308="snížená",J308,0)</f>
        <v>0</v>
      </c>
      <c r="BG308" s="143">
        <f>IF(N308="zákl. přenesená",J308,0)</f>
        <v>0</v>
      </c>
      <c r="BH308" s="143">
        <f>IF(N308="sníž. přenesená",J308,0)</f>
        <v>0</v>
      </c>
      <c r="BI308" s="143">
        <f>IF(N308="nulová",J308,0)</f>
        <v>0</v>
      </c>
      <c r="BJ308" s="16" t="s">
        <v>86</v>
      </c>
      <c r="BK308" s="143">
        <f>ROUND(I308*H308,2)</f>
        <v>0</v>
      </c>
      <c r="BL308" s="16" t="s">
        <v>245</v>
      </c>
      <c r="BM308" s="142" t="s">
        <v>496</v>
      </c>
    </row>
    <row r="309" spans="2:65" s="1" customFormat="1" ht="19.5">
      <c r="B309" s="31"/>
      <c r="D309" s="144" t="s">
        <v>172</v>
      </c>
      <c r="F309" s="145" t="s">
        <v>239</v>
      </c>
      <c r="I309" s="146"/>
      <c r="L309" s="31"/>
      <c r="M309" s="147"/>
      <c r="T309" s="55"/>
      <c r="AT309" s="16" t="s">
        <v>172</v>
      </c>
      <c r="AU309" s="16" t="s">
        <v>88</v>
      </c>
    </row>
    <row r="310" spans="2:65" s="11" customFormat="1" ht="22.9" customHeight="1">
      <c r="B310" s="119"/>
      <c r="D310" s="120" t="s">
        <v>77</v>
      </c>
      <c r="E310" s="129" t="s">
        <v>497</v>
      </c>
      <c r="F310" s="129" t="s">
        <v>498</v>
      </c>
      <c r="I310" s="122"/>
      <c r="J310" s="130">
        <f>BK310</f>
        <v>0</v>
      </c>
      <c r="L310" s="119"/>
      <c r="M310" s="124"/>
      <c r="P310" s="125">
        <f>SUM(P311:P315)</f>
        <v>0</v>
      </c>
      <c r="R310" s="125">
        <f>SUM(R311:R315)</f>
        <v>0</v>
      </c>
      <c r="T310" s="126">
        <f>SUM(T311:T315)</f>
        <v>1.3051999999999999</v>
      </c>
      <c r="AR310" s="120" t="s">
        <v>88</v>
      </c>
      <c r="AT310" s="127" t="s">
        <v>77</v>
      </c>
      <c r="AU310" s="127" t="s">
        <v>86</v>
      </c>
      <c r="AY310" s="120" t="s">
        <v>162</v>
      </c>
      <c r="BK310" s="128">
        <f>SUM(BK311:BK315)</f>
        <v>0</v>
      </c>
    </row>
    <row r="311" spans="2:65" s="1" customFormat="1" ht="21.75" customHeight="1">
      <c r="B311" s="31"/>
      <c r="C311" s="131" t="s">
        <v>499</v>
      </c>
      <c r="D311" s="131" t="s">
        <v>165</v>
      </c>
      <c r="E311" s="132" t="s">
        <v>500</v>
      </c>
      <c r="F311" s="133" t="s">
        <v>501</v>
      </c>
      <c r="G311" s="134" t="s">
        <v>268</v>
      </c>
      <c r="H311" s="135">
        <v>1</v>
      </c>
      <c r="I311" s="136"/>
      <c r="J311" s="137">
        <f>ROUND(I311*H311,2)</f>
        <v>0</v>
      </c>
      <c r="K311" s="133" t="s">
        <v>169</v>
      </c>
      <c r="L311" s="31"/>
      <c r="M311" s="138" t="s">
        <v>1</v>
      </c>
      <c r="N311" s="139" t="s">
        <v>43</v>
      </c>
      <c r="P311" s="140">
        <f>O311*H311</f>
        <v>0</v>
      </c>
      <c r="Q311" s="140">
        <v>0</v>
      </c>
      <c r="R311" s="140">
        <f>Q311*H311</f>
        <v>0</v>
      </c>
      <c r="S311" s="140">
        <v>0</v>
      </c>
      <c r="T311" s="141">
        <f>S311*H311</f>
        <v>0</v>
      </c>
      <c r="AR311" s="142" t="s">
        <v>245</v>
      </c>
      <c r="AT311" s="142" t="s">
        <v>165</v>
      </c>
      <c r="AU311" s="142" t="s">
        <v>88</v>
      </c>
      <c r="AY311" s="16" t="s">
        <v>162</v>
      </c>
      <c r="BE311" s="143">
        <f>IF(N311="základní",J311,0)</f>
        <v>0</v>
      </c>
      <c r="BF311" s="143">
        <f>IF(N311="snížená",J311,0)</f>
        <v>0</v>
      </c>
      <c r="BG311" s="143">
        <f>IF(N311="zákl. přenesená",J311,0)</f>
        <v>0</v>
      </c>
      <c r="BH311" s="143">
        <f>IF(N311="sníž. přenesená",J311,0)</f>
        <v>0</v>
      </c>
      <c r="BI311" s="143">
        <f>IF(N311="nulová",J311,0)</f>
        <v>0</v>
      </c>
      <c r="BJ311" s="16" t="s">
        <v>86</v>
      </c>
      <c r="BK311" s="143">
        <f>ROUND(I311*H311,2)</f>
        <v>0</v>
      </c>
      <c r="BL311" s="16" t="s">
        <v>245</v>
      </c>
      <c r="BM311" s="142" t="s">
        <v>502</v>
      </c>
    </row>
    <row r="312" spans="2:65" s="1" customFormat="1" ht="19.5">
      <c r="B312" s="31"/>
      <c r="D312" s="144" t="s">
        <v>172</v>
      </c>
      <c r="F312" s="145" t="s">
        <v>254</v>
      </c>
      <c r="I312" s="146"/>
      <c r="L312" s="31"/>
      <c r="M312" s="147"/>
      <c r="T312" s="55"/>
      <c r="AT312" s="16" t="s">
        <v>172</v>
      </c>
      <c r="AU312" s="16" t="s">
        <v>88</v>
      </c>
    </row>
    <row r="313" spans="2:65" s="1" customFormat="1" ht="24.2" customHeight="1">
      <c r="B313" s="31"/>
      <c r="C313" s="131" t="s">
        <v>503</v>
      </c>
      <c r="D313" s="131" t="s">
        <v>165</v>
      </c>
      <c r="E313" s="132" t="s">
        <v>504</v>
      </c>
      <c r="F313" s="133" t="s">
        <v>505</v>
      </c>
      <c r="G313" s="134" t="s">
        <v>506</v>
      </c>
      <c r="H313" s="135">
        <v>1287</v>
      </c>
      <c r="I313" s="136"/>
      <c r="J313" s="137">
        <f>ROUND(I313*H313,2)</f>
        <v>0</v>
      </c>
      <c r="K313" s="133" t="s">
        <v>169</v>
      </c>
      <c r="L313" s="31"/>
      <c r="M313" s="138" t="s">
        <v>1</v>
      </c>
      <c r="N313" s="139" t="s">
        <v>43</v>
      </c>
      <c r="P313" s="140">
        <f>O313*H313</f>
        <v>0</v>
      </c>
      <c r="Q313" s="140">
        <v>0</v>
      </c>
      <c r="R313" s="140">
        <f>Q313*H313</f>
        <v>0</v>
      </c>
      <c r="S313" s="140">
        <v>1E-3</v>
      </c>
      <c r="T313" s="141">
        <f>S313*H313</f>
        <v>1.2869999999999999</v>
      </c>
      <c r="AR313" s="142" t="s">
        <v>245</v>
      </c>
      <c r="AT313" s="142" t="s">
        <v>165</v>
      </c>
      <c r="AU313" s="142" t="s">
        <v>88</v>
      </c>
      <c r="AY313" s="16" t="s">
        <v>162</v>
      </c>
      <c r="BE313" s="143">
        <f>IF(N313="základní",J313,0)</f>
        <v>0</v>
      </c>
      <c r="BF313" s="143">
        <f>IF(N313="snížená",J313,0)</f>
        <v>0</v>
      </c>
      <c r="BG313" s="143">
        <f>IF(N313="zákl. přenesená",J313,0)</f>
        <v>0</v>
      </c>
      <c r="BH313" s="143">
        <f>IF(N313="sníž. přenesená",J313,0)</f>
        <v>0</v>
      </c>
      <c r="BI313" s="143">
        <f>IF(N313="nulová",J313,0)</f>
        <v>0</v>
      </c>
      <c r="BJ313" s="16" t="s">
        <v>86</v>
      </c>
      <c r="BK313" s="143">
        <f>ROUND(I313*H313,2)</f>
        <v>0</v>
      </c>
      <c r="BL313" s="16" t="s">
        <v>245</v>
      </c>
      <c r="BM313" s="142" t="s">
        <v>507</v>
      </c>
    </row>
    <row r="314" spans="2:65" s="1" customFormat="1" ht="19.5">
      <c r="B314" s="31"/>
      <c r="D314" s="144" t="s">
        <v>172</v>
      </c>
      <c r="F314" s="145" t="s">
        <v>508</v>
      </c>
      <c r="I314" s="146"/>
      <c r="L314" s="31"/>
      <c r="M314" s="147"/>
      <c r="T314" s="55"/>
      <c r="AT314" s="16" t="s">
        <v>172</v>
      </c>
      <c r="AU314" s="16" t="s">
        <v>88</v>
      </c>
    </row>
    <row r="315" spans="2:65" s="1" customFormat="1" ht="16.5" customHeight="1">
      <c r="B315" s="31"/>
      <c r="C315" s="131" t="s">
        <v>509</v>
      </c>
      <c r="D315" s="131" t="s">
        <v>165</v>
      </c>
      <c r="E315" s="132" t="s">
        <v>510</v>
      </c>
      <c r="F315" s="133" t="s">
        <v>511</v>
      </c>
      <c r="G315" s="134" t="s">
        <v>506</v>
      </c>
      <c r="H315" s="135">
        <v>18.2</v>
      </c>
      <c r="I315" s="136"/>
      <c r="J315" s="137">
        <f>ROUND(I315*H315,2)</f>
        <v>0</v>
      </c>
      <c r="K315" s="133" t="s">
        <v>1</v>
      </c>
      <c r="L315" s="31"/>
      <c r="M315" s="138" t="s">
        <v>1</v>
      </c>
      <c r="N315" s="139" t="s">
        <v>43</v>
      </c>
      <c r="P315" s="140">
        <f>O315*H315</f>
        <v>0</v>
      </c>
      <c r="Q315" s="140">
        <v>0</v>
      </c>
      <c r="R315" s="140">
        <f>Q315*H315</f>
        <v>0</v>
      </c>
      <c r="S315" s="140">
        <v>1E-3</v>
      </c>
      <c r="T315" s="141">
        <f>S315*H315</f>
        <v>1.8200000000000001E-2</v>
      </c>
      <c r="AR315" s="142" t="s">
        <v>245</v>
      </c>
      <c r="AT315" s="142" t="s">
        <v>165</v>
      </c>
      <c r="AU315" s="142" t="s">
        <v>88</v>
      </c>
      <c r="AY315" s="16" t="s">
        <v>162</v>
      </c>
      <c r="BE315" s="143">
        <f>IF(N315="základní",J315,0)</f>
        <v>0</v>
      </c>
      <c r="BF315" s="143">
        <f>IF(N315="snížená",J315,0)</f>
        <v>0</v>
      </c>
      <c r="BG315" s="143">
        <f>IF(N315="zákl. přenesená",J315,0)</f>
        <v>0</v>
      </c>
      <c r="BH315" s="143">
        <f>IF(N315="sníž. přenesená",J315,0)</f>
        <v>0</v>
      </c>
      <c r="BI315" s="143">
        <f>IF(N315="nulová",J315,0)</f>
        <v>0</v>
      </c>
      <c r="BJ315" s="16" t="s">
        <v>86</v>
      </c>
      <c r="BK315" s="143">
        <f>ROUND(I315*H315,2)</f>
        <v>0</v>
      </c>
      <c r="BL315" s="16" t="s">
        <v>245</v>
      </c>
      <c r="BM315" s="142" t="s">
        <v>512</v>
      </c>
    </row>
    <row r="316" spans="2:65" s="11" customFormat="1" ht="22.9" customHeight="1">
      <c r="B316" s="119"/>
      <c r="D316" s="120" t="s">
        <v>77</v>
      </c>
      <c r="E316" s="129" t="s">
        <v>513</v>
      </c>
      <c r="F316" s="129" t="s">
        <v>514</v>
      </c>
      <c r="I316" s="122"/>
      <c r="J316" s="130">
        <f>BK316</f>
        <v>0</v>
      </c>
      <c r="L316" s="119"/>
      <c r="M316" s="124"/>
      <c r="P316" s="125">
        <f>SUM(P317:P319)</f>
        <v>0</v>
      </c>
      <c r="R316" s="125">
        <f>SUM(R317:R319)</f>
        <v>0</v>
      </c>
      <c r="T316" s="126">
        <f>SUM(T317:T319)</f>
        <v>0.1794</v>
      </c>
      <c r="AR316" s="120" t="s">
        <v>88</v>
      </c>
      <c r="AT316" s="127" t="s">
        <v>77</v>
      </c>
      <c r="AU316" s="127" t="s">
        <v>86</v>
      </c>
      <c r="AY316" s="120" t="s">
        <v>162</v>
      </c>
      <c r="BK316" s="128">
        <f>SUM(BK317:BK319)</f>
        <v>0</v>
      </c>
    </row>
    <row r="317" spans="2:65" s="1" customFormat="1" ht="24.2" customHeight="1">
      <c r="B317" s="31"/>
      <c r="C317" s="131" t="s">
        <v>515</v>
      </c>
      <c r="D317" s="131" t="s">
        <v>165</v>
      </c>
      <c r="E317" s="132" t="s">
        <v>516</v>
      </c>
      <c r="F317" s="133" t="s">
        <v>517</v>
      </c>
      <c r="G317" s="134" t="s">
        <v>176</v>
      </c>
      <c r="H317" s="135">
        <v>59.8</v>
      </c>
      <c r="I317" s="136"/>
      <c r="J317" s="137">
        <f>ROUND(I317*H317,2)</f>
        <v>0</v>
      </c>
      <c r="K317" s="133" t="s">
        <v>169</v>
      </c>
      <c r="L317" s="31"/>
      <c r="M317" s="138" t="s">
        <v>1</v>
      </c>
      <c r="N317" s="139" t="s">
        <v>43</v>
      </c>
      <c r="P317" s="140">
        <f>O317*H317</f>
        <v>0</v>
      </c>
      <c r="Q317" s="140">
        <v>0</v>
      </c>
      <c r="R317" s="140">
        <f>Q317*H317</f>
        <v>0</v>
      </c>
      <c r="S317" s="140">
        <v>3.0000000000000001E-3</v>
      </c>
      <c r="T317" s="141">
        <f>S317*H317</f>
        <v>0.1794</v>
      </c>
      <c r="AR317" s="142" t="s">
        <v>245</v>
      </c>
      <c r="AT317" s="142" t="s">
        <v>165</v>
      </c>
      <c r="AU317" s="142" t="s">
        <v>88</v>
      </c>
      <c r="AY317" s="16" t="s">
        <v>162</v>
      </c>
      <c r="BE317" s="143">
        <f>IF(N317="základní",J317,0)</f>
        <v>0</v>
      </c>
      <c r="BF317" s="143">
        <f>IF(N317="snížená",J317,0)</f>
        <v>0</v>
      </c>
      <c r="BG317" s="143">
        <f>IF(N317="zákl. přenesená",J317,0)</f>
        <v>0</v>
      </c>
      <c r="BH317" s="143">
        <f>IF(N317="sníž. přenesená",J317,0)</f>
        <v>0</v>
      </c>
      <c r="BI317" s="143">
        <f>IF(N317="nulová",J317,0)</f>
        <v>0</v>
      </c>
      <c r="BJ317" s="16" t="s">
        <v>86</v>
      </c>
      <c r="BK317" s="143">
        <f>ROUND(I317*H317,2)</f>
        <v>0</v>
      </c>
      <c r="BL317" s="16" t="s">
        <v>245</v>
      </c>
      <c r="BM317" s="142" t="s">
        <v>518</v>
      </c>
    </row>
    <row r="318" spans="2:65" s="1" customFormat="1" ht="24.2" customHeight="1">
      <c r="B318" s="31"/>
      <c r="C318" s="131" t="s">
        <v>519</v>
      </c>
      <c r="D318" s="131" t="s">
        <v>165</v>
      </c>
      <c r="E318" s="132" t="s">
        <v>520</v>
      </c>
      <c r="F318" s="133" t="s">
        <v>521</v>
      </c>
      <c r="G318" s="134" t="s">
        <v>353</v>
      </c>
      <c r="H318" s="135">
        <v>7.1999999999999995E-2</v>
      </c>
      <c r="I318" s="136"/>
      <c r="J318" s="137">
        <f>ROUND(I318*H318,2)</f>
        <v>0</v>
      </c>
      <c r="K318" s="133" t="s">
        <v>169</v>
      </c>
      <c r="L318" s="31"/>
      <c r="M318" s="138" t="s">
        <v>1</v>
      </c>
      <c r="N318" s="139" t="s">
        <v>43</v>
      </c>
      <c r="P318" s="140">
        <f>O318*H318</f>
        <v>0</v>
      </c>
      <c r="Q318" s="140">
        <v>0</v>
      </c>
      <c r="R318" s="140">
        <f>Q318*H318</f>
        <v>0</v>
      </c>
      <c r="S318" s="140">
        <v>0</v>
      </c>
      <c r="T318" s="141">
        <f>S318*H318</f>
        <v>0</v>
      </c>
      <c r="AR318" s="142" t="s">
        <v>245</v>
      </c>
      <c r="AT318" s="142" t="s">
        <v>165</v>
      </c>
      <c r="AU318" s="142" t="s">
        <v>88</v>
      </c>
      <c r="AY318" s="16" t="s">
        <v>162</v>
      </c>
      <c r="BE318" s="143">
        <f>IF(N318="základní",J318,0)</f>
        <v>0</v>
      </c>
      <c r="BF318" s="143">
        <f>IF(N318="snížená",J318,0)</f>
        <v>0</v>
      </c>
      <c r="BG318" s="143">
        <f>IF(N318="zákl. přenesená",J318,0)</f>
        <v>0</v>
      </c>
      <c r="BH318" s="143">
        <f>IF(N318="sníž. přenesená",J318,0)</f>
        <v>0</v>
      </c>
      <c r="BI318" s="143">
        <f>IF(N318="nulová",J318,0)</f>
        <v>0</v>
      </c>
      <c r="BJ318" s="16" t="s">
        <v>86</v>
      </c>
      <c r="BK318" s="143">
        <f>ROUND(I318*H318,2)</f>
        <v>0</v>
      </c>
      <c r="BL318" s="16" t="s">
        <v>245</v>
      </c>
      <c r="BM318" s="142" t="s">
        <v>522</v>
      </c>
    </row>
    <row r="319" spans="2:65" s="1" customFormat="1" ht="37.9" customHeight="1">
      <c r="B319" s="31"/>
      <c r="C319" s="131" t="s">
        <v>523</v>
      </c>
      <c r="D319" s="131" t="s">
        <v>165</v>
      </c>
      <c r="E319" s="132" t="s">
        <v>524</v>
      </c>
      <c r="F319" s="133" t="s">
        <v>525</v>
      </c>
      <c r="G319" s="134" t="s">
        <v>353</v>
      </c>
      <c r="H319" s="135">
        <v>7.1999999999999995E-2</v>
      </c>
      <c r="I319" s="136"/>
      <c r="J319" s="137">
        <f>ROUND(I319*H319,2)</f>
        <v>0</v>
      </c>
      <c r="K319" s="133" t="s">
        <v>169</v>
      </c>
      <c r="L319" s="31"/>
      <c r="M319" s="168" t="s">
        <v>1</v>
      </c>
      <c r="N319" s="169" t="s">
        <v>43</v>
      </c>
      <c r="O319" s="170"/>
      <c r="P319" s="171">
        <f>O319*H319</f>
        <v>0</v>
      </c>
      <c r="Q319" s="171">
        <v>0</v>
      </c>
      <c r="R319" s="171">
        <f>Q319*H319</f>
        <v>0</v>
      </c>
      <c r="S319" s="171">
        <v>0</v>
      </c>
      <c r="T319" s="172">
        <f>S319*H319</f>
        <v>0</v>
      </c>
      <c r="AR319" s="142" t="s">
        <v>245</v>
      </c>
      <c r="AT319" s="142" t="s">
        <v>165</v>
      </c>
      <c r="AU319" s="142" t="s">
        <v>88</v>
      </c>
      <c r="AY319" s="16" t="s">
        <v>162</v>
      </c>
      <c r="BE319" s="143">
        <f>IF(N319="základní",J319,0)</f>
        <v>0</v>
      </c>
      <c r="BF319" s="143">
        <f>IF(N319="snížená",J319,0)</f>
        <v>0</v>
      </c>
      <c r="BG319" s="143">
        <f>IF(N319="zákl. přenesená",J319,0)</f>
        <v>0</v>
      </c>
      <c r="BH319" s="143">
        <f>IF(N319="sníž. přenesená",J319,0)</f>
        <v>0</v>
      </c>
      <c r="BI319" s="143">
        <f>IF(N319="nulová",J319,0)</f>
        <v>0</v>
      </c>
      <c r="BJ319" s="16" t="s">
        <v>86</v>
      </c>
      <c r="BK319" s="143">
        <f>ROUND(I319*H319,2)</f>
        <v>0</v>
      </c>
      <c r="BL319" s="16" t="s">
        <v>245</v>
      </c>
      <c r="BM319" s="142" t="s">
        <v>526</v>
      </c>
    </row>
    <row r="320" spans="2:65" s="1" customFormat="1" ht="6.95" customHeight="1">
      <c r="B320" s="43"/>
      <c r="C320" s="44"/>
      <c r="D320" s="44"/>
      <c r="E320" s="44"/>
      <c r="F320" s="44"/>
      <c r="G320" s="44"/>
      <c r="H320" s="44"/>
      <c r="I320" s="44"/>
      <c r="J320" s="44"/>
      <c r="K320" s="44"/>
      <c r="L320" s="31"/>
    </row>
  </sheetData>
  <sheetProtection algorithmName="SHA-512" hashValue="eVr6d0OwlS2Z8oJMDWXqywuC4UJuHENSqBLU2kHuH2ZcpJs+oc8NGqpW0TUP54i0FoAO7j0Mlj/uiwFB3ll0PA==" saltValue="+TFTPgeY4KMxVyMzhPyfQZUhZSrERMbrKnYEtj1dE7Vr+i0vrk94O8Mif0Z4eNmYaAiw4wuFToaWrXH1V9Syyw==" spinCount="100000" sheet="1" objects="1" scenarios="1" formatColumns="0" formatRows="0" autoFilter="0"/>
  <autoFilter ref="C126:K319" xr:uid="{00000000-0009-0000-0000-000001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97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91</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527</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ROUND((SUM(BE145:BE973)),  2)</f>
        <v>0</v>
      </c>
      <c r="I33" s="91">
        <v>0.21</v>
      </c>
      <c r="J33" s="90">
        <f>ROUND(((SUM(BE145:BE973))*I33),  2)</f>
        <v>0</v>
      </c>
      <c r="L33" s="31"/>
    </row>
    <row r="34" spans="2:12" s="1" customFormat="1" ht="14.45" customHeight="1">
      <c r="B34" s="31"/>
      <c r="E34" s="26" t="s">
        <v>44</v>
      </c>
      <c r="F34" s="90">
        <f>ROUND((SUM(BF145:BF973)),  2)</f>
        <v>0</v>
      </c>
      <c r="I34" s="91">
        <v>0.15</v>
      </c>
      <c r="J34" s="90">
        <f>ROUND(((SUM(BF145:BF973))*I34),  2)</f>
        <v>0</v>
      </c>
      <c r="L34" s="31"/>
    </row>
    <row r="35" spans="2:12" s="1" customFormat="1" ht="14.45" hidden="1" customHeight="1">
      <c r="B35" s="31"/>
      <c r="E35" s="26" t="s">
        <v>45</v>
      </c>
      <c r="F35" s="90">
        <f>ROUND((SUM(BG145:BG973)),  2)</f>
        <v>0</v>
      </c>
      <c r="I35" s="91">
        <v>0.21</v>
      </c>
      <c r="J35" s="90">
        <f>0</f>
        <v>0</v>
      </c>
      <c r="L35" s="31"/>
    </row>
    <row r="36" spans="2:12" s="1" customFormat="1" ht="14.45" hidden="1" customHeight="1">
      <c r="B36" s="31"/>
      <c r="E36" s="26" t="s">
        <v>46</v>
      </c>
      <c r="F36" s="90">
        <f>ROUND((SUM(BH145:BH973)),  2)</f>
        <v>0</v>
      </c>
      <c r="I36" s="91">
        <v>0.15</v>
      </c>
      <c r="J36" s="90">
        <f>0</f>
        <v>0</v>
      </c>
      <c r="L36" s="31"/>
    </row>
    <row r="37" spans="2:12" s="1" customFormat="1" ht="14.45" hidden="1" customHeight="1">
      <c r="B37" s="31"/>
      <c r="E37" s="26" t="s">
        <v>47</v>
      </c>
      <c r="F37" s="90">
        <f>ROUND((SUM(BI145:BI973)),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01 - 2 - Objekt HZ - HSV + PSV</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J145</f>
        <v>0</v>
      </c>
      <c r="L96" s="31"/>
      <c r="AU96" s="16" t="s">
        <v>135</v>
      </c>
    </row>
    <row r="97" spans="2:12" s="8" customFormat="1" ht="24.95" hidden="1" customHeight="1">
      <c r="B97" s="103"/>
      <c r="D97" s="104" t="s">
        <v>136</v>
      </c>
      <c r="E97" s="105"/>
      <c r="F97" s="105"/>
      <c r="G97" s="105"/>
      <c r="H97" s="105"/>
      <c r="I97" s="105"/>
      <c r="J97" s="106">
        <f>J146</f>
        <v>0</v>
      </c>
      <c r="L97" s="103"/>
    </row>
    <row r="98" spans="2:12" s="9" customFormat="1" ht="19.899999999999999" hidden="1" customHeight="1">
      <c r="B98" s="107"/>
      <c r="D98" s="108" t="s">
        <v>528</v>
      </c>
      <c r="E98" s="109"/>
      <c r="F98" s="109"/>
      <c r="G98" s="109"/>
      <c r="H98" s="109"/>
      <c r="I98" s="109"/>
      <c r="J98" s="110">
        <f>J147</f>
        <v>0</v>
      </c>
      <c r="L98" s="107"/>
    </row>
    <row r="99" spans="2:12" s="9" customFormat="1" ht="19.899999999999999" hidden="1" customHeight="1">
      <c r="B99" s="107"/>
      <c r="D99" s="108" t="s">
        <v>529</v>
      </c>
      <c r="E99" s="109"/>
      <c r="F99" s="109"/>
      <c r="G99" s="109"/>
      <c r="H99" s="109"/>
      <c r="I99" s="109"/>
      <c r="J99" s="110">
        <f>J223</f>
        <v>0</v>
      </c>
      <c r="L99" s="107"/>
    </row>
    <row r="100" spans="2:12" s="9" customFormat="1" ht="19.899999999999999" hidden="1" customHeight="1">
      <c r="B100" s="107"/>
      <c r="D100" s="108" t="s">
        <v>530</v>
      </c>
      <c r="E100" s="109"/>
      <c r="F100" s="109"/>
      <c r="G100" s="109"/>
      <c r="H100" s="109"/>
      <c r="I100" s="109"/>
      <c r="J100" s="110">
        <f>J249</f>
        <v>0</v>
      </c>
      <c r="L100" s="107"/>
    </row>
    <row r="101" spans="2:12" s="9" customFormat="1" ht="19.899999999999999" hidden="1" customHeight="1">
      <c r="B101" s="107"/>
      <c r="D101" s="108" t="s">
        <v>531</v>
      </c>
      <c r="E101" s="109"/>
      <c r="F101" s="109"/>
      <c r="G101" s="109"/>
      <c r="H101" s="109"/>
      <c r="I101" s="109"/>
      <c r="J101" s="110">
        <f>J359</f>
        <v>0</v>
      </c>
      <c r="L101" s="107"/>
    </row>
    <row r="102" spans="2:12" s="9" customFormat="1" ht="19.899999999999999" hidden="1" customHeight="1">
      <c r="B102" s="107"/>
      <c r="D102" s="108" t="s">
        <v>532</v>
      </c>
      <c r="E102" s="109"/>
      <c r="F102" s="109"/>
      <c r="G102" s="109"/>
      <c r="H102" s="109"/>
      <c r="I102" s="109"/>
      <c r="J102" s="110">
        <f>J420</f>
        <v>0</v>
      </c>
      <c r="L102" s="107"/>
    </row>
    <row r="103" spans="2:12" s="9" customFormat="1" ht="14.85" hidden="1" customHeight="1">
      <c r="B103" s="107"/>
      <c r="D103" s="108" t="s">
        <v>533</v>
      </c>
      <c r="E103" s="109"/>
      <c r="F103" s="109"/>
      <c r="G103" s="109"/>
      <c r="H103" s="109"/>
      <c r="I103" s="109"/>
      <c r="J103" s="110">
        <f>J421</f>
        <v>0</v>
      </c>
      <c r="L103" s="107"/>
    </row>
    <row r="104" spans="2:12" s="9" customFormat="1" ht="14.85" hidden="1" customHeight="1">
      <c r="B104" s="107"/>
      <c r="D104" s="108" t="s">
        <v>534</v>
      </c>
      <c r="E104" s="109"/>
      <c r="F104" s="109"/>
      <c r="G104" s="109"/>
      <c r="H104" s="109"/>
      <c r="I104" s="109"/>
      <c r="J104" s="110">
        <f>J470</f>
        <v>0</v>
      </c>
      <c r="L104" s="107"/>
    </row>
    <row r="105" spans="2:12" s="9" customFormat="1" ht="14.85" hidden="1" customHeight="1">
      <c r="B105" s="107"/>
      <c r="D105" s="108" t="s">
        <v>535</v>
      </c>
      <c r="E105" s="109"/>
      <c r="F105" s="109"/>
      <c r="G105" s="109"/>
      <c r="H105" s="109"/>
      <c r="I105" s="109"/>
      <c r="J105" s="110">
        <f>J496</f>
        <v>0</v>
      </c>
      <c r="L105" s="107"/>
    </row>
    <row r="106" spans="2:12" s="9" customFormat="1" ht="14.85" hidden="1" customHeight="1">
      <c r="B106" s="107"/>
      <c r="D106" s="108" t="s">
        <v>536</v>
      </c>
      <c r="E106" s="109"/>
      <c r="F106" s="109"/>
      <c r="G106" s="109"/>
      <c r="H106" s="109"/>
      <c r="I106" s="109"/>
      <c r="J106" s="110">
        <f>J534</f>
        <v>0</v>
      </c>
      <c r="L106" s="107"/>
    </row>
    <row r="107" spans="2:12" s="9" customFormat="1" ht="19.899999999999999" hidden="1" customHeight="1">
      <c r="B107" s="107"/>
      <c r="D107" s="108" t="s">
        <v>537</v>
      </c>
      <c r="E107" s="109"/>
      <c r="F107" s="109"/>
      <c r="G107" s="109"/>
      <c r="H107" s="109"/>
      <c r="I107" s="109"/>
      <c r="J107" s="110">
        <f>J546</f>
        <v>0</v>
      </c>
      <c r="L107" s="107"/>
    </row>
    <row r="108" spans="2:12" s="9" customFormat="1" ht="19.899999999999999" hidden="1" customHeight="1">
      <c r="B108" s="107"/>
      <c r="D108" s="108" t="s">
        <v>137</v>
      </c>
      <c r="E108" s="109"/>
      <c r="F108" s="109"/>
      <c r="G108" s="109"/>
      <c r="H108" s="109"/>
      <c r="I108" s="109"/>
      <c r="J108" s="110">
        <f>J548</f>
        <v>0</v>
      </c>
      <c r="L108" s="107"/>
    </row>
    <row r="109" spans="2:12" s="9" customFormat="1" ht="19.899999999999999" hidden="1" customHeight="1">
      <c r="B109" s="107"/>
      <c r="D109" s="108" t="s">
        <v>538</v>
      </c>
      <c r="E109" s="109"/>
      <c r="F109" s="109"/>
      <c r="G109" s="109"/>
      <c r="H109" s="109"/>
      <c r="I109" s="109"/>
      <c r="J109" s="110">
        <f>J592</f>
        <v>0</v>
      </c>
      <c r="L109" s="107"/>
    </row>
    <row r="110" spans="2:12" s="8" customFormat="1" ht="24.95" hidden="1" customHeight="1">
      <c r="B110" s="103"/>
      <c r="D110" s="104" t="s">
        <v>139</v>
      </c>
      <c r="E110" s="105"/>
      <c r="F110" s="105"/>
      <c r="G110" s="105"/>
      <c r="H110" s="105"/>
      <c r="I110" s="105"/>
      <c r="J110" s="106">
        <f>J594</f>
        <v>0</v>
      </c>
      <c r="L110" s="103"/>
    </row>
    <row r="111" spans="2:12" s="9" customFormat="1" ht="19.899999999999999" hidden="1" customHeight="1">
      <c r="B111" s="107"/>
      <c r="D111" s="108" t="s">
        <v>140</v>
      </c>
      <c r="E111" s="109"/>
      <c r="F111" s="109"/>
      <c r="G111" s="109"/>
      <c r="H111" s="109"/>
      <c r="I111" s="109"/>
      <c r="J111" s="110">
        <f>J595</f>
        <v>0</v>
      </c>
      <c r="L111" s="107"/>
    </row>
    <row r="112" spans="2:12" s="9" customFormat="1" ht="19.899999999999999" hidden="1" customHeight="1">
      <c r="B112" s="107"/>
      <c r="D112" s="108" t="s">
        <v>141</v>
      </c>
      <c r="E112" s="109"/>
      <c r="F112" s="109"/>
      <c r="G112" s="109"/>
      <c r="H112" s="109"/>
      <c r="I112" s="109"/>
      <c r="J112" s="110">
        <f>J616</f>
        <v>0</v>
      </c>
      <c r="L112" s="107"/>
    </row>
    <row r="113" spans="2:12" s="9" customFormat="1" ht="19.899999999999999" hidden="1" customHeight="1">
      <c r="B113" s="107"/>
      <c r="D113" s="108" t="s">
        <v>539</v>
      </c>
      <c r="E113" s="109"/>
      <c r="F113" s="109"/>
      <c r="G113" s="109"/>
      <c r="H113" s="109"/>
      <c r="I113" s="109"/>
      <c r="J113" s="110">
        <f>J675</f>
        <v>0</v>
      </c>
      <c r="L113" s="107"/>
    </row>
    <row r="114" spans="2:12" s="9" customFormat="1" ht="19.899999999999999" hidden="1" customHeight="1">
      <c r="B114" s="107"/>
      <c r="D114" s="108" t="s">
        <v>142</v>
      </c>
      <c r="E114" s="109"/>
      <c r="F114" s="109"/>
      <c r="G114" s="109"/>
      <c r="H114" s="109"/>
      <c r="I114" s="109"/>
      <c r="J114" s="110">
        <f>J708</f>
        <v>0</v>
      </c>
      <c r="L114" s="107"/>
    </row>
    <row r="115" spans="2:12" s="9" customFormat="1" ht="19.899999999999999" hidden="1" customHeight="1">
      <c r="B115" s="107"/>
      <c r="D115" s="108" t="s">
        <v>143</v>
      </c>
      <c r="E115" s="109"/>
      <c r="F115" s="109"/>
      <c r="G115" s="109"/>
      <c r="H115" s="109"/>
      <c r="I115" s="109"/>
      <c r="J115" s="110">
        <f>J731</f>
        <v>0</v>
      </c>
      <c r="L115" s="107"/>
    </row>
    <row r="116" spans="2:12" s="9" customFormat="1" ht="19.899999999999999" hidden="1" customHeight="1">
      <c r="B116" s="107"/>
      <c r="D116" s="108" t="s">
        <v>144</v>
      </c>
      <c r="E116" s="109"/>
      <c r="F116" s="109"/>
      <c r="G116" s="109"/>
      <c r="H116" s="109"/>
      <c r="I116" s="109"/>
      <c r="J116" s="110">
        <f>J787</f>
        <v>0</v>
      </c>
      <c r="L116" s="107"/>
    </row>
    <row r="117" spans="2:12" s="9" customFormat="1" ht="19.899999999999999" hidden="1" customHeight="1">
      <c r="B117" s="107"/>
      <c r="D117" s="108" t="s">
        <v>145</v>
      </c>
      <c r="E117" s="109"/>
      <c r="F117" s="109"/>
      <c r="G117" s="109"/>
      <c r="H117" s="109"/>
      <c r="I117" s="109"/>
      <c r="J117" s="110">
        <f>J864</f>
        <v>0</v>
      </c>
      <c r="L117" s="107"/>
    </row>
    <row r="118" spans="2:12" s="9" customFormat="1" ht="19.899999999999999" hidden="1" customHeight="1">
      <c r="B118" s="107"/>
      <c r="D118" s="108" t="s">
        <v>540</v>
      </c>
      <c r="E118" s="109"/>
      <c r="F118" s="109"/>
      <c r="G118" s="109"/>
      <c r="H118" s="109"/>
      <c r="I118" s="109"/>
      <c r="J118" s="110">
        <f>J889</f>
        <v>0</v>
      </c>
      <c r="L118" s="107"/>
    </row>
    <row r="119" spans="2:12" s="9" customFormat="1" ht="19.899999999999999" hidden="1" customHeight="1">
      <c r="B119" s="107"/>
      <c r="D119" s="108" t="s">
        <v>541</v>
      </c>
      <c r="E119" s="109"/>
      <c r="F119" s="109"/>
      <c r="G119" s="109"/>
      <c r="H119" s="109"/>
      <c r="I119" s="109"/>
      <c r="J119" s="110">
        <f>J903</f>
        <v>0</v>
      </c>
      <c r="L119" s="107"/>
    </row>
    <row r="120" spans="2:12" s="9" customFormat="1" ht="19.899999999999999" hidden="1" customHeight="1">
      <c r="B120" s="107"/>
      <c r="D120" s="108" t="s">
        <v>146</v>
      </c>
      <c r="E120" s="109"/>
      <c r="F120" s="109"/>
      <c r="G120" s="109"/>
      <c r="H120" s="109"/>
      <c r="I120" s="109"/>
      <c r="J120" s="110">
        <f>J913</f>
        <v>0</v>
      </c>
      <c r="L120" s="107"/>
    </row>
    <row r="121" spans="2:12" s="9" customFormat="1" ht="19.899999999999999" hidden="1" customHeight="1">
      <c r="B121" s="107"/>
      <c r="D121" s="108" t="s">
        <v>542</v>
      </c>
      <c r="E121" s="109"/>
      <c r="F121" s="109"/>
      <c r="G121" s="109"/>
      <c r="H121" s="109"/>
      <c r="I121" s="109"/>
      <c r="J121" s="110">
        <f>J931</f>
        <v>0</v>
      </c>
      <c r="L121" s="107"/>
    </row>
    <row r="122" spans="2:12" s="9" customFormat="1" ht="19.899999999999999" hidden="1" customHeight="1">
      <c r="B122" s="107"/>
      <c r="D122" s="108" t="s">
        <v>543</v>
      </c>
      <c r="E122" s="109"/>
      <c r="F122" s="109"/>
      <c r="G122" s="109"/>
      <c r="H122" s="109"/>
      <c r="I122" s="109"/>
      <c r="J122" s="110">
        <f>J954</f>
        <v>0</v>
      </c>
      <c r="L122" s="107"/>
    </row>
    <row r="123" spans="2:12" s="9" customFormat="1" ht="19.899999999999999" hidden="1" customHeight="1">
      <c r="B123" s="107"/>
      <c r="D123" s="108" t="s">
        <v>544</v>
      </c>
      <c r="E123" s="109"/>
      <c r="F123" s="109"/>
      <c r="G123" s="109"/>
      <c r="H123" s="109"/>
      <c r="I123" s="109"/>
      <c r="J123" s="110">
        <f>J962</f>
        <v>0</v>
      </c>
      <c r="L123" s="107"/>
    </row>
    <row r="124" spans="2:12" s="8" customFormat="1" ht="24.95" hidden="1" customHeight="1">
      <c r="B124" s="103"/>
      <c r="D124" s="104" t="s">
        <v>545</v>
      </c>
      <c r="E124" s="105"/>
      <c r="F124" s="105"/>
      <c r="G124" s="105"/>
      <c r="H124" s="105"/>
      <c r="I124" s="105"/>
      <c r="J124" s="106">
        <f>J971</f>
        <v>0</v>
      </c>
      <c r="L124" s="103"/>
    </row>
    <row r="125" spans="2:12" s="9" customFormat="1" ht="19.899999999999999" hidden="1" customHeight="1">
      <c r="B125" s="107"/>
      <c r="D125" s="108" t="s">
        <v>546</v>
      </c>
      <c r="E125" s="109"/>
      <c r="F125" s="109"/>
      <c r="G125" s="109"/>
      <c r="H125" s="109"/>
      <c r="I125" s="109"/>
      <c r="J125" s="110">
        <f>J972</f>
        <v>0</v>
      </c>
      <c r="L125" s="107"/>
    </row>
    <row r="126" spans="2:12" s="1" customFormat="1" ht="21.75" hidden="1" customHeight="1">
      <c r="B126" s="31"/>
      <c r="L126" s="31"/>
    </row>
    <row r="127" spans="2:12" s="1" customFormat="1" ht="6.95" hidden="1" customHeight="1">
      <c r="B127" s="43"/>
      <c r="C127" s="44"/>
      <c r="D127" s="44"/>
      <c r="E127" s="44"/>
      <c r="F127" s="44"/>
      <c r="G127" s="44"/>
      <c r="H127" s="44"/>
      <c r="I127" s="44"/>
      <c r="J127" s="44"/>
      <c r="K127" s="44"/>
      <c r="L127" s="31"/>
    </row>
    <row r="128" spans="2:12" ht="11.25" hidden="1"/>
    <row r="129" spans="2:20" ht="11.25" hidden="1"/>
    <row r="130" spans="2:20" ht="11.25" hidden="1"/>
    <row r="131" spans="2:20" s="1" customFormat="1" ht="6.95" customHeight="1">
      <c r="B131" s="45"/>
      <c r="C131" s="46"/>
      <c r="D131" s="46"/>
      <c r="E131" s="46"/>
      <c r="F131" s="46"/>
      <c r="G131" s="46"/>
      <c r="H131" s="46"/>
      <c r="I131" s="46"/>
      <c r="J131" s="46"/>
      <c r="K131" s="46"/>
      <c r="L131" s="31"/>
    </row>
    <row r="132" spans="2:20" s="1" customFormat="1" ht="24.95" customHeight="1">
      <c r="B132" s="31"/>
      <c r="C132" s="20" t="s">
        <v>147</v>
      </c>
      <c r="L132" s="31"/>
    </row>
    <row r="133" spans="2:20" s="1" customFormat="1" ht="6.95" customHeight="1">
      <c r="B133" s="31"/>
      <c r="L133" s="31"/>
    </row>
    <row r="134" spans="2:20" s="1" customFormat="1" ht="12" customHeight="1">
      <c r="B134" s="31"/>
      <c r="C134" s="26" t="s">
        <v>16</v>
      </c>
      <c r="L134" s="31"/>
    </row>
    <row r="135" spans="2:20" s="1" customFormat="1" ht="26.25" customHeight="1">
      <c r="B135" s="31"/>
      <c r="E135" s="228" t="str">
        <f>E7</f>
        <v>STAVEBNÍ ÚPRAVY HASIČSKÉ ZBROJNICE HEŘMANICE - SLEZSKÁ OSTRAVA</v>
      </c>
      <c r="F135" s="229"/>
      <c r="G135" s="229"/>
      <c r="H135" s="229"/>
      <c r="L135" s="31"/>
    </row>
    <row r="136" spans="2:20" s="1" customFormat="1" ht="12" customHeight="1">
      <c r="B136" s="31"/>
      <c r="C136" s="26" t="s">
        <v>129</v>
      </c>
      <c r="L136" s="31"/>
    </row>
    <row r="137" spans="2:20" s="1" customFormat="1" ht="16.5" customHeight="1">
      <c r="B137" s="31"/>
      <c r="E137" s="194" t="str">
        <f>E9</f>
        <v>SO 01 - 2 - Objekt HZ - HSV + PSV</v>
      </c>
      <c r="F137" s="230"/>
      <c r="G137" s="230"/>
      <c r="H137" s="230"/>
      <c r="L137" s="31"/>
    </row>
    <row r="138" spans="2:20" s="1" customFormat="1" ht="6.95" customHeight="1">
      <c r="B138" s="31"/>
      <c r="L138" s="31"/>
    </row>
    <row r="139" spans="2:20" s="1" customFormat="1" ht="12" customHeight="1">
      <c r="B139" s="31"/>
      <c r="C139" s="26" t="s">
        <v>20</v>
      </c>
      <c r="F139" s="24" t="str">
        <f>F12</f>
        <v>SLEZSKÁ OSTRAVA</v>
      </c>
      <c r="I139" s="26" t="s">
        <v>22</v>
      </c>
      <c r="J139" s="51" t="str">
        <f>IF(J12="","",J12)</f>
        <v>10. 8. 2023</v>
      </c>
      <c r="L139" s="31"/>
    </row>
    <row r="140" spans="2:20" s="1" customFormat="1" ht="6.95" customHeight="1">
      <c r="B140" s="31"/>
      <c r="L140" s="31"/>
    </row>
    <row r="141" spans="2:20" s="1" customFormat="1" ht="15.2" customHeight="1">
      <c r="B141" s="31"/>
      <c r="C141" s="26" t="s">
        <v>24</v>
      </c>
      <c r="F141" s="24" t="str">
        <f>E15</f>
        <v>SMO - SLEZSKÁ OSTRAVA</v>
      </c>
      <c r="I141" s="26" t="s">
        <v>30</v>
      </c>
      <c r="J141" s="29" t="str">
        <f>E21</f>
        <v>SPAN s.r.o.</v>
      </c>
      <c r="L141" s="31"/>
    </row>
    <row r="142" spans="2:20" s="1" customFormat="1" ht="15.2" customHeight="1">
      <c r="B142" s="31"/>
      <c r="C142" s="26" t="s">
        <v>28</v>
      </c>
      <c r="F142" s="24" t="str">
        <f>IF(E18="","",E18)</f>
        <v>Vyplň údaj</v>
      </c>
      <c r="I142" s="26" t="s">
        <v>35</v>
      </c>
      <c r="J142" s="29" t="str">
        <f>E24</f>
        <v>SPAN S.R.O.</v>
      </c>
      <c r="L142" s="31"/>
    </row>
    <row r="143" spans="2:20" s="1" customFormat="1" ht="10.35" customHeight="1">
      <c r="B143" s="31"/>
      <c r="L143" s="31"/>
    </row>
    <row r="144" spans="2:20" s="10" customFormat="1" ht="29.25" customHeight="1">
      <c r="B144" s="111"/>
      <c r="C144" s="112" t="s">
        <v>148</v>
      </c>
      <c r="D144" s="113" t="s">
        <v>63</v>
      </c>
      <c r="E144" s="113" t="s">
        <v>59</v>
      </c>
      <c r="F144" s="113" t="s">
        <v>60</v>
      </c>
      <c r="G144" s="113" t="s">
        <v>149</v>
      </c>
      <c r="H144" s="113" t="s">
        <v>150</v>
      </c>
      <c r="I144" s="113" t="s">
        <v>151</v>
      </c>
      <c r="J144" s="113" t="s">
        <v>133</v>
      </c>
      <c r="K144" s="114" t="s">
        <v>152</v>
      </c>
      <c r="L144" s="111"/>
      <c r="M144" s="58" t="s">
        <v>1</v>
      </c>
      <c r="N144" s="59" t="s">
        <v>42</v>
      </c>
      <c r="O144" s="59" t="s">
        <v>153</v>
      </c>
      <c r="P144" s="59" t="s">
        <v>154</v>
      </c>
      <c r="Q144" s="59" t="s">
        <v>155</v>
      </c>
      <c r="R144" s="59" t="s">
        <v>156</v>
      </c>
      <c r="S144" s="59" t="s">
        <v>157</v>
      </c>
      <c r="T144" s="60" t="s">
        <v>158</v>
      </c>
    </row>
    <row r="145" spans="2:65" s="1" customFormat="1" ht="22.9" customHeight="1">
      <c r="B145" s="31"/>
      <c r="C145" s="63" t="s">
        <v>159</v>
      </c>
      <c r="J145" s="115">
        <f>BK145</f>
        <v>0</v>
      </c>
      <c r="L145" s="31"/>
      <c r="M145" s="61"/>
      <c r="N145" s="52"/>
      <c r="O145" s="52"/>
      <c r="P145" s="116">
        <f>P146+P594+P971</f>
        <v>0</v>
      </c>
      <c r="Q145" s="52"/>
      <c r="R145" s="116">
        <f>R146+R594+R971</f>
        <v>1988.9416008800001</v>
      </c>
      <c r="S145" s="52"/>
      <c r="T145" s="117">
        <f>T146+T594+T971</f>
        <v>0</v>
      </c>
      <c r="AT145" s="16" t="s">
        <v>77</v>
      </c>
      <c r="AU145" s="16" t="s">
        <v>135</v>
      </c>
      <c r="BK145" s="118">
        <f>BK146+BK594+BK971</f>
        <v>0</v>
      </c>
    </row>
    <row r="146" spans="2:65" s="11" customFormat="1" ht="25.9" customHeight="1">
      <c r="B146" s="119"/>
      <c r="D146" s="120" t="s">
        <v>77</v>
      </c>
      <c r="E146" s="121" t="s">
        <v>160</v>
      </c>
      <c r="F146" s="121" t="s">
        <v>161</v>
      </c>
      <c r="I146" s="122"/>
      <c r="J146" s="123">
        <f>BK146</f>
        <v>0</v>
      </c>
      <c r="L146" s="119"/>
      <c r="M146" s="124"/>
      <c r="P146" s="125">
        <f>P147+P223+P249+P359+P420+P546+P548+P592</f>
        <v>0</v>
      </c>
      <c r="R146" s="125">
        <f>R147+R223+R249+R359+R420+R546+R548+R592</f>
        <v>1946.2370640300001</v>
      </c>
      <c r="T146" s="126">
        <f>T147+T223+T249+T359+T420+T546+T548+T592</f>
        <v>0</v>
      </c>
      <c r="AR146" s="120" t="s">
        <v>86</v>
      </c>
      <c r="AT146" s="127" t="s">
        <v>77</v>
      </c>
      <c r="AU146" s="127" t="s">
        <v>78</v>
      </c>
      <c r="AY146" s="120" t="s">
        <v>162</v>
      </c>
      <c r="BK146" s="128">
        <f>BK147+BK223+BK249+BK359+BK420+BK546+BK548+BK592</f>
        <v>0</v>
      </c>
    </row>
    <row r="147" spans="2:65" s="11" customFormat="1" ht="22.9" customHeight="1">
      <c r="B147" s="119"/>
      <c r="D147" s="120" t="s">
        <v>77</v>
      </c>
      <c r="E147" s="129" t="s">
        <v>86</v>
      </c>
      <c r="F147" s="129" t="s">
        <v>547</v>
      </c>
      <c r="I147" s="122"/>
      <c r="J147" s="130">
        <f>BK147</f>
        <v>0</v>
      </c>
      <c r="L147" s="119"/>
      <c r="M147" s="124"/>
      <c r="P147" s="125">
        <f>SUM(P148:P222)</f>
        <v>0</v>
      </c>
      <c r="R147" s="125">
        <f>SUM(R148:R222)</f>
        <v>99.859948000000003</v>
      </c>
      <c r="T147" s="126">
        <f>SUM(T148:T222)</f>
        <v>0</v>
      </c>
      <c r="AR147" s="120" t="s">
        <v>86</v>
      </c>
      <c r="AT147" s="127" t="s">
        <v>77</v>
      </c>
      <c r="AU147" s="127" t="s">
        <v>86</v>
      </c>
      <c r="AY147" s="120" t="s">
        <v>162</v>
      </c>
      <c r="BK147" s="128">
        <f>SUM(BK148:BK222)</f>
        <v>0</v>
      </c>
    </row>
    <row r="148" spans="2:65" s="1" customFormat="1" ht="21.75" customHeight="1">
      <c r="B148" s="31"/>
      <c r="C148" s="131" t="s">
        <v>86</v>
      </c>
      <c r="D148" s="131" t="s">
        <v>165</v>
      </c>
      <c r="E148" s="132" t="s">
        <v>548</v>
      </c>
      <c r="F148" s="133" t="s">
        <v>549</v>
      </c>
      <c r="G148" s="134" t="s">
        <v>176</v>
      </c>
      <c r="H148" s="135">
        <v>520</v>
      </c>
      <c r="I148" s="136"/>
      <c r="J148" s="137">
        <f>ROUND(I148*H148,2)</f>
        <v>0</v>
      </c>
      <c r="K148" s="133" t="s">
        <v>169</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550</v>
      </c>
    </row>
    <row r="149" spans="2:65" s="1" customFormat="1" ht="19.5">
      <c r="B149" s="31"/>
      <c r="D149" s="144" t="s">
        <v>172</v>
      </c>
      <c r="F149" s="145" t="s">
        <v>551</v>
      </c>
      <c r="I149" s="146"/>
      <c r="L149" s="31"/>
      <c r="M149" s="147"/>
      <c r="T149" s="55"/>
      <c r="AT149" s="16" t="s">
        <v>172</v>
      </c>
      <c r="AU149" s="16" t="s">
        <v>88</v>
      </c>
    </row>
    <row r="150" spans="2:65" s="1" customFormat="1" ht="33" customHeight="1">
      <c r="B150" s="31"/>
      <c r="C150" s="131" t="s">
        <v>88</v>
      </c>
      <c r="D150" s="131" t="s">
        <v>165</v>
      </c>
      <c r="E150" s="132" t="s">
        <v>552</v>
      </c>
      <c r="F150" s="133" t="s">
        <v>553</v>
      </c>
      <c r="G150" s="134" t="s">
        <v>176</v>
      </c>
      <c r="H150" s="135">
        <v>31.2</v>
      </c>
      <c r="I150" s="136"/>
      <c r="J150" s="137">
        <f>ROUND(I150*H150,2)</f>
        <v>0</v>
      </c>
      <c r="K150" s="133" t="s">
        <v>169</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554</v>
      </c>
    </row>
    <row r="151" spans="2:65" s="1" customFormat="1" ht="19.5">
      <c r="B151" s="31"/>
      <c r="D151" s="144" t="s">
        <v>172</v>
      </c>
      <c r="F151" s="145" t="s">
        <v>555</v>
      </c>
      <c r="I151" s="146"/>
      <c r="L151" s="31"/>
      <c r="M151" s="147"/>
      <c r="T151" s="55"/>
      <c r="AT151" s="16" t="s">
        <v>172</v>
      </c>
      <c r="AU151" s="16" t="s">
        <v>88</v>
      </c>
    </row>
    <row r="152" spans="2:65" s="1" customFormat="1" ht="16.5" customHeight="1">
      <c r="B152" s="31"/>
      <c r="C152" s="131" t="s">
        <v>182</v>
      </c>
      <c r="D152" s="131" t="s">
        <v>165</v>
      </c>
      <c r="E152" s="132" t="s">
        <v>556</v>
      </c>
      <c r="F152" s="133" t="s">
        <v>557</v>
      </c>
      <c r="G152" s="134" t="s">
        <v>208</v>
      </c>
      <c r="H152" s="135">
        <v>13</v>
      </c>
      <c r="I152" s="136"/>
      <c r="J152" s="137">
        <f t="shared" ref="J152:J157" si="0">ROUND(I152*H152,2)</f>
        <v>0</v>
      </c>
      <c r="K152" s="133" t="s">
        <v>169</v>
      </c>
      <c r="L152" s="31"/>
      <c r="M152" s="138" t="s">
        <v>1</v>
      </c>
      <c r="N152" s="139" t="s">
        <v>43</v>
      </c>
      <c r="P152" s="140">
        <f t="shared" ref="P152:P157" si="1">O152*H152</f>
        <v>0</v>
      </c>
      <c r="Q152" s="140">
        <v>7.8700000000000003E-3</v>
      </c>
      <c r="R152" s="140">
        <f t="shared" ref="R152:R157" si="2">Q152*H152</f>
        <v>0.10231</v>
      </c>
      <c r="S152" s="140">
        <v>0</v>
      </c>
      <c r="T152" s="141">
        <f t="shared" ref="T152:T157" si="3">S152*H152</f>
        <v>0</v>
      </c>
      <c r="AR152" s="142" t="s">
        <v>170</v>
      </c>
      <c r="AT152" s="142" t="s">
        <v>165</v>
      </c>
      <c r="AU152" s="142" t="s">
        <v>88</v>
      </c>
      <c r="AY152" s="16" t="s">
        <v>162</v>
      </c>
      <c r="BE152" s="143">
        <f t="shared" ref="BE152:BE157" si="4">IF(N152="základní",J152,0)</f>
        <v>0</v>
      </c>
      <c r="BF152" s="143">
        <f t="shared" ref="BF152:BF157" si="5">IF(N152="snížená",J152,0)</f>
        <v>0</v>
      </c>
      <c r="BG152" s="143">
        <f t="shared" ref="BG152:BG157" si="6">IF(N152="zákl. přenesená",J152,0)</f>
        <v>0</v>
      </c>
      <c r="BH152" s="143">
        <f t="shared" ref="BH152:BH157" si="7">IF(N152="sníž. přenesená",J152,0)</f>
        <v>0</v>
      </c>
      <c r="BI152" s="143">
        <f t="shared" ref="BI152:BI157" si="8">IF(N152="nulová",J152,0)</f>
        <v>0</v>
      </c>
      <c r="BJ152" s="16" t="s">
        <v>86</v>
      </c>
      <c r="BK152" s="143">
        <f t="shared" ref="BK152:BK157" si="9">ROUND(I152*H152,2)</f>
        <v>0</v>
      </c>
      <c r="BL152" s="16" t="s">
        <v>170</v>
      </c>
      <c r="BM152" s="142" t="s">
        <v>558</v>
      </c>
    </row>
    <row r="153" spans="2:65" s="1" customFormat="1" ht="24.2" customHeight="1">
      <c r="B153" s="31"/>
      <c r="C153" s="131" t="s">
        <v>170</v>
      </c>
      <c r="D153" s="131" t="s">
        <v>165</v>
      </c>
      <c r="E153" s="132" t="s">
        <v>559</v>
      </c>
      <c r="F153" s="133" t="s">
        <v>560</v>
      </c>
      <c r="G153" s="134" t="s">
        <v>561</v>
      </c>
      <c r="H153" s="135">
        <v>78</v>
      </c>
      <c r="I153" s="136"/>
      <c r="J153" s="137">
        <f t="shared" si="0"/>
        <v>0</v>
      </c>
      <c r="K153" s="133" t="s">
        <v>169</v>
      </c>
      <c r="L153" s="31"/>
      <c r="M153" s="138" t="s">
        <v>1</v>
      </c>
      <c r="N153" s="139" t="s">
        <v>43</v>
      </c>
      <c r="P153" s="140">
        <f t="shared" si="1"/>
        <v>0</v>
      </c>
      <c r="Q153" s="140">
        <v>4.0000000000000003E-5</v>
      </c>
      <c r="R153" s="140">
        <f t="shared" si="2"/>
        <v>3.1200000000000004E-3</v>
      </c>
      <c r="S153" s="140">
        <v>0</v>
      </c>
      <c r="T153" s="141">
        <f t="shared" si="3"/>
        <v>0</v>
      </c>
      <c r="AR153" s="142" t="s">
        <v>170</v>
      </c>
      <c r="AT153" s="142" t="s">
        <v>165</v>
      </c>
      <c r="AU153" s="142" t="s">
        <v>88</v>
      </c>
      <c r="AY153" s="16" t="s">
        <v>162</v>
      </c>
      <c r="BE153" s="143">
        <f t="shared" si="4"/>
        <v>0</v>
      </c>
      <c r="BF153" s="143">
        <f t="shared" si="5"/>
        <v>0</v>
      </c>
      <c r="BG153" s="143">
        <f t="shared" si="6"/>
        <v>0</v>
      </c>
      <c r="BH153" s="143">
        <f t="shared" si="7"/>
        <v>0</v>
      </c>
      <c r="BI153" s="143">
        <f t="shared" si="8"/>
        <v>0</v>
      </c>
      <c r="BJ153" s="16" t="s">
        <v>86</v>
      </c>
      <c r="BK153" s="143">
        <f t="shared" si="9"/>
        <v>0</v>
      </c>
      <c r="BL153" s="16" t="s">
        <v>170</v>
      </c>
      <c r="BM153" s="142" t="s">
        <v>562</v>
      </c>
    </row>
    <row r="154" spans="2:65" s="1" customFormat="1" ht="24.2" customHeight="1">
      <c r="B154" s="31"/>
      <c r="C154" s="131" t="s">
        <v>191</v>
      </c>
      <c r="D154" s="131" t="s">
        <v>165</v>
      </c>
      <c r="E154" s="132" t="s">
        <v>563</v>
      </c>
      <c r="F154" s="133" t="s">
        <v>564</v>
      </c>
      <c r="G154" s="134" t="s">
        <v>561</v>
      </c>
      <c r="H154" s="135">
        <v>26</v>
      </c>
      <c r="I154" s="136"/>
      <c r="J154" s="137">
        <f t="shared" si="0"/>
        <v>0</v>
      </c>
      <c r="K154" s="133" t="s">
        <v>169</v>
      </c>
      <c r="L154" s="31"/>
      <c r="M154" s="138" t="s">
        <v>1</v>
      </c>
      <c r="N154" s="139" t="s">
        <v>43</v>
      </c>
      <c r="P154" s="140">
        <f t="shared" si="1"/>
        <v>0</v>
      </c>
      <c r="Q154" s="140">
        <v>8.0000000000000007E-5</v>
      </c>
      <c r="R154" s="140">
        <f t="shared" si="2"/>
        <v>2.0800000000000003E-3</v>
      </c>
      <c r="S154" s="140">
        <v>0</v>
      </c>
      <c r="T154" s="141">
        <f t="shared" si="3"/>
        <v>0</v>
      </c>
      <c r="AR154" s="142" t="s">
        <v>170</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170</v>
      </c>
      <c r="BM154" s="142" t="s">
        <v>565</v>
      </c>
    </row>
    <row r="155" spans="2:65" s="1" customFormat="1" ht="24.2" customHeight="1">
      <c r="B155" s="31"/>
      <c r="C155" s="131" t="s">
        <v>196</v>
      </c>
      <c r="D155" s="131" t="s">
        <v>165</v>
      </c>
      <c r="E155" s="132" t="s">
        <v>566</v>
      </c>
      <c r="F155" s="133" t="s">
        <v>567</v>
      </c>
      <c r="G155" s="134" t="s">
        <v>568</v>
      </c>
      <c r="H155" s="135">
        <v>20.8</v>
      </c>
      <c r="I155" s="136"/>
      <c r="J155" s="137">
        <f t="shared" si="0"/>
        <v>0</v>
      </c>
      <c r="K155" s="133" t="s">
        <v>169</v>
      </c>
      <c r="L155" s="31"/>
      <c r="M155" s="138" t="s">
        <v>1</v>
      </c>
      <c r="N155" s="139" t="s">
        <v>43</v>
      </c>
      <c r="P155" s="140">
        <f t="shared" si="1"/>
        <v>0</v>
      </c>
      <c r="Q155" s="140">
        <v>0</v>
      </c>
      <c r="R155" s="140">
        <f t="shared" si="2"/>
        <v>0</v>
      </c>
      <c r="S155" s="140">
        <v>0</v>
      </c>
      <c r="T155" s="141">
        <f t="shared" si="3"/>
        <v>0</v>
      </c>
      <c r="AR155" s="142" t="s">
        <v>170</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170</v>
      </c>
      <c r="BM155" s="142" t="s">
        <v>569</v>
      </c>
    </row>
    <row r="156" spans="2:65" s="1" customFormat="1" ht="24.2" customHeight="1">
      <c r="B156" s="31"/>
      <c r="C156" s="131" t="s">
        <v>201</v>
      </c>
      <c r="D156" s="131" t="s">
        <v>165</v>
      </c>
      <c r="E156" s="132" t="s">
        <v>570</v>
      </c>
      <c r="F156" s="133" t="s">
        <v>571</v>
      </c>
      <c r="G156" s="134" t="s">
        <v>208</v>
      </c>
      <c r="H156" s="135">
        <v>20.8</v>
      </c>
      <c r="I156" s="136"/>
      <c r="J156" s="137">
        <f t="shared" si="0"/>
        <v>0</v>
      </c>
      <c r="K156" s="133" t="s">
        <v>169</v>
      </c>
      <c r="L156" s="31"/>
      <c r="M156" s="138" t="s">
        <v>1</v>
      </c>
      <c r="N156" s="139" t="s">
        <v>43</v>
      </c>
      <c r="P156" s="140">
        <f t="shared" si="1"/>
        <v>0</v>
      </c>
      <c r="Q156" s="140">
        <v>2.2100000000000002E-3</v>
      </c>
      <c r="R156" s="140">
        <f t="shared" si="2"/>
        <v>4.5968000000000002E-2</v>
      </c>
      <c r="S156" s="140">
        <v>0</v>
      </c>
      <c r="T156" s="141">
        <f t="shared" si="3"/>
        <v>0</v>
      </c>
      <c r="AR156" s="142" t="s">
        <v>170</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170</v>
      </c>
      <c r="BM156" s="142" t="s">
        <v>572</v>
      </c>
    </row>
    <row r="157" spans="2:65" s="1" customFormat="1" ht="24.2" customHeight="1">
      <c r="B157" s="31"/>
      <c r="C157" s="131" t="s">
        <v>205</v>
      </c>
      <c r="D157" s="131" t="s">
        <v>165</v>
      </c>
      <c r="E157" s="132" t="s">
        <v>573</v>
      </c>
      <c r="F157" s="133" t="s">
        <v>574</v>
      </c>
      <c r="G157" s="134" t="s">
        <v>208</v>
      </c>
      <c r="H157" s="135">
        <v>16.899999999999999</v>
      </c>
      <c r="I157" s="136"/>
      <c r="J157" s="137">
        <f t="shared" si="0"/>
        <v>0</v>
      </c>
      <c r="K157" s="133" t="s">
        <v>169</v>
      </c>
      <c r="L157" s="31"/>
      <c r="M157" s="138" t="s">
        <v>1</v>
      </c>
      <c r="N157" s="139" t="s">
        <v>43</v>
      </c>
      <c r="P157" s="140">
        <f t="shared" si="1"/>
        <v>0</v>
      </c>
      <c r="Q157" s="140">
        <v>8.6800000000000002E-3</v>
      </c>
      <c r="R157" s="140">
        <f t="shared" si="2"/>
        <v>0.14669199999999999</v>
      </c>
      <c r="S157" s="140">
        <v>0</v>
      </c>
      <c r="T157" s="141">
        <f t="shared" si="3"/>
        <v>0</v>
      </c>
      <c r="AR157" s="142" t="s">
        <v>170</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170</v>
      </c>
      <c r="BM157" s="142" t="s">
        <v>575</v>
      </c>
    </row>
    <row r="158" spans="2:65" s="1" customFormat="1" ht="19.5">
      <c r="B158" s="31"/>
      <c r="D158" s="144" t="s">
        <v>172</v>
      </c>
      <c r="F158" s="145" t="s">
        <v>576</v>
      </c>
      <c r="I158" s="146"/>
      <c r="L158" s="31"/>
      <c r="M158" s="147"/>
      <c r="T158" s="55"/>
      <c r="AT158" s="16" t="s">
        <v>172</v>
      </c>
      <c r="AU158" s="16" t="s">
        <v>88</v>
      </c>
    </row>
    <row r="159" spans="2:65" s="12" customFormat="1" ht="11.25">
      <c r="B159" s="148"/>
      <c r="D159" s="144" t="s">
        <v>179</v>
      </c>
      <c r="E159" s="149" t="s">
        <v>1</v>
      </c>
      <c r="F159" s="150" t="s">
        <v>577</v>
      </c>
      <c r="H159" s="151">
        <v>16.899999999999999</v>
      </c>
      <c r="I159" s="152"/>
      <c r="L159" s="148"/>
      <c r="M159" s="153"/>
      <c r="T159" s="154"/>
      <c r="AT159" s="149" t="s">
        <v>179</v>
      </c>
      <c r="AU159" s="149" t="s">
        <v>88</v>
      </c>
      <c r="AV159" s="12" t="s">
        <v>88</v>
      </c>
      <c r="AW159" s="12" t="s">
        <v>34</v>
      </c>
      <c r="AX159" s="12" t="s">
        <v>78</v>
      </c>
      <c r="AY159" s="149" t="s">
        <v>162</v>
      </c>
    </row>
    <row r="160" spans="2:65" s="13" customFormat="1" ht="11.25">
      <c r="B160" s="155"/>
      <c r="D160" s="144" t="s">
        <v>179</v>
      </c>
      <c r="E160" s="156" t="s">
        <v>1</v>
      </c>
      <c r="F160" s="157" t="s">
        <v>181</v>
      </c>
      <c r="H160" s="158">
        <v>16.899999999999999</v>
      </c>
      <c r="I160" s="159"/>
      <c r="L160" s="155"/>
      <c r="M160" s="160"/>
      <c r="T160" s="161"/>
      <c r="AT160" s="156" t="s">
        <v>179</v>
      </c>
      <c r="AU160" s="156" t="s">
        <v>88</v>
      </c>
      <c r="AV160" s="13" t="s">
        <v>170</v>
      </c>
      <c r="AW160" s="13" t="s">
        <v>34</v>
      </c>
      <c r="AX160" s="13" t="s">
        <v>86</v>
      </c>
      <c r="AY160" s="156" t="s">
        <v>162</v>
      </c>
    </row>
    <row r="161" spans="2:65" s="1" customFormat="1" ht="24.2" customHeight="1">
      <c r="B161" s="31"/>
      <c r="C161" s="131" t="s">
        <v>163</v>
      </c>
      <c r="D161" s="131" t="s">
        <v>165</v>
      </c>
      <c r="E161" s="132" t="s">
        <v>578</v>
      </c>
      <c r="F161" s="133" t="s">
        <v>579</v>
      </c>
      <c r="G161" s="134" t="s">
        <v>208</v>
      </c>
      <c r="H161" s="135">
        <v>16.899999999999999</v>
      </c>
      <c r="I161" s="136"/>
      <c r="J161" s="137">
        <f>ROUND(I161*H161,2)</f>
        <v>0</v>
      </c>
      <c r="K161" s="133" t="s">
        <v>169</v>
      </c>
      <c r="L161" s="31"/>
      <c r="M161" s="138" t="s">
        <v>1</v>
      </c>
      <c r="N161" s="139" t="s">
        <v>43</v>
      </c>
      <c r="P161" s="140">
        <f>O161*H161</f>
        <v>0</v>
      </c>
      <c r="Q161" s="140">
        <v>3.6900000000000002E-2</v>
      </c>
      <c r="R161" s="140">
        <f>Q161*H161</f>
        <v>0.62361</v>
      </c>
      <c r="S161" s="140">
        <v>0</v>
      </c>
      <c r="T161" s="141">
        <f>S161*H161</f>
        <v>0</v>
      </c>
      <c r="AR161" s="142" t="s">
        <v>170</v>
      </c>
      <c r="AT161" s="142" t="s">
        <v>165</v>
      </c>
      <c r="AU161" s="142" t="s">
        <v>88</v>
      </c>
      <c r="AY161" s="16" t="s">
        <v>162</v>
      </c>
      <c r="BE161" s="143">
        <f>IF(N161="základní",J161,0)</f>
        <v>0</v>
      </c>
      <c r="BF161" s="143">
        <f>IF(N161="snížená",J161,0)</f>
        <v>0</v>
      </c>
      <c r="BG161" s="143">
        <f>IF(N161="zákl. přenesená",J161,0)</f>
        <v>0</v>
      </c>
      <c r="BH161" s="143">
        <f>IF(N161="sníž. přenesená",J161,0)</f>
        <v>0</v>
      </c>
      <c r="BI161" s="143">
        <f>IF(N161="nulová",J161,0)</f>
        <v>0</v>
      </c>
      <c r="BJ161" s="16" t="s">
        <v>86</v>
      </c>
      <c r="BK161" s="143">
        <f>ROUND(I161*H161,2)</f>
        <v>0</v>
      </c>
      <c r="BL161" s="16" t="s">
        <v>170</v>
      </c>
      <c r="BM161" s="142" t="s">
        <v>580</v>
      </c>
    </row>
    <row r="162" spans="2:65" s="1" customFormat="1" ht="29.25">
      <c r="B162" s="31"/>
      <c r="D162" s="144" t="s">
        <v>172</v>
      </c>
      <c r="F162" s="145" t="s">
        <v>581</v>
      </c>
      <c r="I162" s="146"/>
      <c r="L162" s="31"/>
      <c r="M162" s="147"/>
      <c r="T162" s="55"/>
      <c r="AT162" s="16" t="s">
        <v>172</v>
      </c>
      <c r="AU162" s="16" t="s">
        <v>88</v>
      </c>
    </row>
    <row r="163" spans="2:65" s="12" customFormat="1" ht="11.25">
      <c r="B163" s="148"/>
      <c r="D163" s="144" t="s">
        <v>179</v>
      </c>
      <c r="E163" s="149" t="s">
        <v>1</v>
      </c>
      <c r="F163" s="150" t="s">
        <v>577</v>
      </c>
      <c r="H163" s="151">
        <v>16.899999999999999</v>
      </c>
      <c r="I163" s="152"/>
      <c r="L163" s="148"/>
      <c r="M163" s="153"/>
      <c r="T163" s="154"/>
      <c r="AT163" s="149" t="s">
        <v>179</v>
      </c>
      <c r="AU163" s="149" t="s">
        <v>88</v>
      </c>
      <c r="AV163" s="12" t="s">
        <v>88</v>
      </c>
      <c r="AW163" s="12" t="s">
        <v>34</v>
      </c>
      <c r="AX163" s="12" t="s">
        <v>78</v>
      </c>
      <c r="AY163" s="149" t="s">
        <v>162</v>
      </c>
    </row>
    <row r="164" spans="2:65" s="13" customFormat="1" ht="11.25">
      <c r="B164" s="155"/>
      <c r="D164" s="144" t="s">
        <v>179</v>
      </c>
      <c r="E164" s="156" t="s">
        <v>1</v>
      </c>
      <c r="F164" s="157" t="s">
        <v>181</v>
      </c>
      <c r="H164" s="158">
        <v>16.899999999999999</v>
      </c>
      <c r="I164" s="159"/>
      <c r="L164" s="155"/>
      <c r="M164" s="160"/>
      <c r="T164" s="161"/>
      <c r="AT164" s="156" t="s">
        <v>179</v>
      </c>
      <c r="AU164" s="156" t="s">
        <v>88</v>
      </c>
      <c r="AV164" s="13" t="s">
        <v>170</v>
      </c>
      <c r="AW164" s="13" t="s">
        <v>34</v>
      </c>
      <c r="AX164" s="13" t="s">
        <v>86</v>
      </c>
      <c r="AY164" s="156" t="s">
        <v>162</v>
      </c>
    </row>
    <row r="165" spans="2:65" s="1" customFormat="1" ht="24.2" customHeight="1">
      <c r="B165" s="31"/>
      <c r="C165" s="131" t="s">
        <v>214</v>
      </c>
      <c r="D165" s="131" t="s">
        <v>165</v>
      </c>
      <c r="E165" s="132" t="s">
        <v>582</v>
      </c>
      <c r="F165" s="133" t="s">
        <v>583</v>
      </c>
      <c r="G165" s="134" t="s">
        <v>168</v>
      </c>
      <c r="H165" s="135">
        <v>20.8</v>
      </c>
      <c r="I165" s="136"/>
      <c r="J165" s="137">
        <f>ROUND(I165*H165,2)</f>
        <v>0</v>
      </c>
      <c r="K165" s="133" t="s">
        <v>169</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584</v>
      </c>
    </row>
    <row r="166" spans="2:65" s="1" customFormat="1" ht="24.2" customHeight="1">
      <c r="B166" s="31"/>
      <c r="C166" s="131" t="s">
        <v>221</v>
      </c>
      <c r="D166" s="131" t="s">
        <v>165</v>
      </c>
      <c r="E166" s="132" t="s">
        <v>585</v>
      </c>
      <c r="F166" s="133" t="s">
        <v>586</v>
      </c>
      <c r="G166" s="134" t="s">
        <v>168</v>
      </c>
      <c r="H166" s="135">
        <v>2.08</v>
      </c>
      <c r="I166" s="136"/>
      <c r="J166" s="137">
        <f>ROUND(I166*H166,2)</f>
        <v>0</v>
      </c>
      <c r="K166" s="133" t="s">
        <v>169</v>
      </c>
      <c r="L166" s="31"/>
      <c r="M166" s="138" t="s">
        <v>1</v>
      </c>
      <c r="N166" s="139" t="s">
        <v>43</v>
      </c>
      <c r="P166" s="140">
        <f>O166*H166</f>
        <v>0</v>
      </c>
      <c r="Q166" s="140">
        <v>0</v>
      </c>
      <c r="R166" s="140">
        <f>Q166*H166</f>
        <v>0</v>
      </c>
      <c r="S166" s="140">
        <v>0</v>
      </c>
      <c r="T166" s="141">
        <f>S166*H166</f>
        <v>0</v>
      </c>
      <c r="AR166" s="142" t="s">
        <v>170</v>
      </c>
      <c r="AT166" s="142" t="s">
        <v>165</v>
      </c>
      <c r="AU166" s="142" t="s">
        <v>88</v>
      </c>
      <c r="AY166" s="16" t="s">
        <v>162</v>
      </c>
      <c r="BE166" s="143">
        <f>IF(N166="základní",J166,0)</f>
        <v>0</v>
      </c>
      <c r="BF166" s="143">
        <f>IF(N166="snížená",J166,0)</f>
        <v>0</v>
      </c>
      <c r="BG166" s="143">
        <f>IF(N166="zákl. přenesená",J166,0)</f>
        <v>0</v>
      </c>
      <c r="BH166" s="143">
        <f>IF(N166="sníž. přenesená",J166,0)</f>
        <v>0</v>
      </c>
      <c r="BI166" s="143">
        <f>IF(N166="nulová",J166,0)</f>
        <v>0</v>
      </c>
      <c r="BJ166" s="16" t="s">
        <v>86</v>
      </c>
      <c r="BK166" s="143">
        <f>ROUND(I166*H166,2)</f>
        <v>0</v>
      </c>
      <c r="BL166" s="16" t="s">
        <v>170</v>
      </c>
      <c r="BM166" s="142" t="s">
        <v>587</v>
      </c>
    </row>
    <row r="167" spans="2:65" s="1" customFormat="1" ht="19.5">
      <c r="B167" s="31"/>
      <c r="D167" s="144" t="s">
        <v>172</v>
      </c>
      <c r="F167" s="145" t="s">
        <v>588</v>
      </c>
      <c r="I167" s="146"/>
      <c r="L167" s="31"/>
      <c r="M167" s="147"/>
      <c r="T167" s="55"/>
      <c r="AT167" s="16" t="s">
        <v>172</v>
      </c>
      <c r="AU167" s="16" t="s">
        <v>88</v>
      </c>
    </row>
    <row r="168" spans="2:65" s="1" customFormat="1" ht="33" customHeight="1">
      <c r="B168" s="31"/>
      <c r="C168" s="131" t="s">
        <v>226</v>
      </c>
      <c r="D168" s="131" t="s">
        <v>165</v>
      </c>
      <c r="E168" s="132" t="s">
        <v>589</v>
      </c>
      <c r="F168" s="133" t="s">
        <v>590</v>
      </c>
      <c r="G168" s="134" t="s">
        <v>168</v>
      </c>
      <c r="H168" s="135">
        <v>120.16500000000001</v>
      </c>
      <c r="I168" s="136"/>
      <c r="J168" s="137">
        <f>ROUND(I168*H168,2)</f>
        <v>0</v>
      </c>
      <c r="K168" s="133" t="s">
        <v>169</v>
      </c>
      <c r="L168" s="31"/>
      <c r="M168" s="138" t="s">
        <v>1</v>
      </c>
      <c r="N168" s="139" t="s">
        <v>43</v>
      </c>
      <c r="P168" s="140">
        <f>O168*H168</f>
        <v>0</v>
      </c>
      <c r="Q168" s="140">
        <v>0</v>
      </c>
      <c r="R168" s="140">
        <f>Q168*H168</f>
        <v>0</v>
      </c>
      <c r="S168" s="140">
        <v>0</v>
      </c>
      <c r="T168" s="141">
        <f>S168*H168</f>
        <v>0</v>
      </c>
      <c r="AR168" s="142" t="s">
        <v>170</v>
      </c>
      <c r="AT168" s="142" t="s">
        <v>165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591</v>
      </c>
    </row>
    <row r="169" spans="2:65" s="1" customFormat="1" ht="19.5">
      <c r="B169" s="31"/>
      <c r="D169" s="144" t="s">
        <v>172</v>
      </c>
      <c r="F169" s="145" t="s">
        <v>592</v>
      </c>
      <c r="I169" s="146"/>
      <c r="L169" s="31"/>
      <c r="M169" s="147"/>
      <c r="T169" s="55"/>
      <c r="AT169" s="16" t="s">
        <v>172</v>
      </c>
      <c r="AU169" s="16" t="s">
        <v>88</v>
      </c>
    </row>
    <row r="170" spans="2:65" s="14" customFormat="1" ht="11.25">
      <c r="B170" s="162"/>
      <c r="D170" s="144" t="s">
        <v>179</v>
      </c>
      <c r="E170" s="163" t="s">
        <v>1</v>
      </c>
      <c r="F170" s="164" t="s">
        <v>593</v>
      </c>
      <c r="H170" s="163" t="s">
        <v>1</v>
      </c>
      <c r="I170" s="165"/>
      <c r="L170" s="162"/>
      <c r="M170" s="166"/>
      <c r="T170" s="167"/>
      <c r="AT170" s="163" t="s">
        <v>179</v>
      </c>
      <c r="AU170" s="163" t="s">
        <v>88</v>
      </c>
      <c r="AV170" s="14" t="s">
        <v>86</v>
      </c>
      <c r="AW170" s="14" t="s">
        <v>34</v>
      </c>
      <c r="AX170" s="14" t="s">
        <v>78</v>
      </c>
      <c r="AY170" s="163" t="s">
        <v>162</v>
      </c>
    </row>
    <row r="171" spans="2:65" s="12" customFormat="1" ht="11.25">
      <c r="B171" s="148"/>
      <c r="D171" s="144" t="s">
        <v>179</v>
      </c>
      <c r="E171" s="149" t="s">
        <v>1</v>
      </c>
      <c r="F171" s="150" t="s">
        <v>594</v>
      </c>
      <c r="H171" s="151">
        <v>120.16500000000001</v>
      </c>
      <c r="I171" s="152"/>
      <c r="L171" s="148"/>
      <c r="M171" s="153"/>
      <c r="T171" s="154"/>
      <c r="AT171" s="149" t="s">
        <v>179</v>
      </c>
      <c r="AU171" s="149" t="s">
        <v>88</v>
      </c>
      <c r="AV171" s="12" t="s">
        <v>88</v>
      </c>
      <c r="AW171" s="12" t="s">
        <v>34</v>
      </c>
      <c r="AX171" s="12" t="s">
        <v>78</v>
      </c>
      <c r="AY171" s="149" t="s">
        <v>162</v>
      </c>
    </row>
    <row r="172" spans="2:65" s="13" customFormat="1" ht="11.25">
      <c r="B172" s="155"/>
      <c r="D172" s="144" t="s">
        <v>179</v>
      </c>
      <c r="E172" s="156" t="s">
        <v>1</v>
      </c>
      <c r="F172" s="157" t="s">
        <v>181</v>
      </c>
      <c r="H172" s="158">
        <v>120.16500000000001</v>
      </c>
      <c r="I172" s="159"/>
      <c r="L172" s="155"/>
      <c r="M172" s="160"/>
      <c r="T172" s="161"/>
      <c r="AT172" s="156" t="s">
        <v>179</v>
      </c>
      <c r="AU172" s="156" t="s">
        <v>88</v>
      </c>
      <c r="AV172" s="13" t="s">
        <v>170</v>
      </c>
      <c r="AW172" s="13" t="s">
        <v>34</v>
      </c>
      <c r="AX172" s="13" t="s">
        <v>86</v>
      </c>
      <c r="AY172" s="156" t="s">
        <v>162</v>
      </c>
    </row>
    <row r="173" spans="2:65" s="1" customFormat="1" ht="37.9" customHeight="1">
      <c r="B173" s="31"/>
      <c r="C173" s="131" t="s">
        <v>230</v>
      </c>
      <c r="D173" s="131" t="s">
        <v>165</v>
      </c>
      <c r="E173" s="132" t="s">
        <v>595</v>
      </c>
      <c r="F173" s="133" t="s">
        <v>596</v>
      </c>
      <c r="G173" s="134" t="s">
        <v>168</v>
      </c>
      <c r="H173" s="135">
        <v>2.08</v>
      </c>
      <c r="I173" s="136"/>
      <c r="J173" s="137">
        <f>ROUND(I173*H173,2)</f>
        <v>0</v>
      </c>
      <c r="K173" s="133" t="s">
        <v>1</v>
      </c>
      <c r="L173" s="31"/>
      <c r="M173" s="138" t="s">
        <v>1</v>
      </c>
      <c r="N173" s="139" t="s">
        <v>43</v>
      </c>
      <c r="P173" s="140">
        <f>O173*H173</f>
        <v>0</v>
      </c>
      <c r="Q173" s="140">
        <v>0</v>
      </c>
      <c r="R173" s="140">
        <f>Q173*H173</f>
        <v>0</v>
      </c>
      <c r="S173" s="140">
        <v>0</v>
      </c>
      <c r="T173" s="141">
        <f>S173*H173</f>
        <v>0</v>
      </c>
      <c r="AR173" s="142" t="s">
        <v>170</v>
      </c>
      <c r="AT173" s="142" t="s">
        <v>165</v>
      </c>
      <c r="AU173" s="142" t="s">
        <v>88</v>
      </c>
      <c r="AY173" s="16" t="s">
        <v>162</v>
      </c>
      <c r="BE173" s="143">
        <f>IF(N173="základní",J173,0)</f>
        <v>0</v>
      </c>
      <c r="BF173" s="143">
        <f>IF(N173="snížená",J173,0)</f>
        <v>0</v>
      </c>
      <c r="BG173" s="143">
        <f>IF(N173="zákl. přenesená",J173,0)</f>
        <v>0</v>
      </c>
      <c r="BH173" s="143">
        <f>IF(N173="sníž. přenesená",J173,0)</f>
        <v>0</v>
      </c>
      <c r="BI173" s="143">
        <f>IF(N173="nulová",J173,0)</f>
        <v>0</v>
      </c>
      <c r="BJ173" s="16" t="s">
        <v>86</v>
      </c>
      <c r="BK173" s="143">
        <f>ROUND(I173*H173,2)</f>
        <v>0</v>
      </c>
      <c r="BL173" s="16" t="s">
        <v>170</v>
      </c>
      <c r="BM173" s="142" t="s">
        <v>597</v>
      </c>
    </row>
    <row r="174" spans="2:65" s="1" customFormat="1" ht="19.5">
      <c r="B174" s="31"/>
      <c r="D174" s="144" t="s">
        <v>172</v>
      </c>
      <c r="F174" s="145" t="s">
        <v>592</v>
      </c>
      <c r="I174" s="146"/>
      <c r="L174" s="31"/>
      <c r="M174" s="147"/>
      <c r="T174" s="55"/>
      <c r="AT174" s="16" t="s">
        <v>172</v>
      </c>
      <c r="AU174" s="16" t="s">
        <v>88</v>
      </c>
    </row>
    <row r="175" spans="2:65" s="1" customFormat="1" ht="33" customHeight="1">
      <c r="B175" s="31"/>
      <c r="C175" s="131" t="s">
        <v>235</v>
      </c>
      <c r="D175" s="131" t="s">
        <v>165</v>
      </c>
      <c r="E175" s="132" t="s">
        <v>598</v>
      </c>
      <c r="F175" s="133" t="s">
        <v>599</v>
      </c>
      <c r="G175" s="134" t="s">
        <v>168</v>
      </c>
      <c r="H175" s="135">
        <v>87</v>
      </c>
      <c r="I175" s="136"/>
      <c r="J175" s="137">
        <f>ROUND(I175*H175,2)</f>
        <v>0</v>
      </c>
      <c r="K175" s="133" t="s">
        <v>169</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600</v>
      </c>
    </row>
    <row r="176" spans="2:65" s="1" customFormat="1" ht="19.5">
      <c r="B176" s="31"/>
      <c r="D176" s="144" t="s">
        <v>172</v>
      </c>
      <c r="F176" s="145" t="s">
        <v>592</v>
      </c>
      <c r="I176" s="146"/>
      <c r="L176" s="31"/>
      <c r="M176" s="147"/>
      <c r="T176" s="55"/>
      <c r="AT176" s="16" t="s">
        <v>172</v>
      </c>
      <c r="AU176" s="16" t="s">
        <v>88</v>
      </c>
    </row>
    <row r="177" spans="2:65" s="1" customFormat="1" ht="33" customHeight="1">
      <c r="B177" s="31"/>
      <c r="C177" s="131" t="s">
        <v>8</v>
      </c>
      <c r="D177" s="131" t="s">
        <v>165</v>
      </c>
      <c r="E177" s="132" t="s">
        <v>601</v>
      </c>
      <c r="F177" s="133" t="s">
        <v>602</v>
      </c>
      <c r="G177" s="134" t="s">
        <v>168</v>
      </c>
      <c r="H177" s="135">
        <v>10.4</v>
      </c>
      <c r="I177" s="136"/>
      <c r="J177" s="137">
        <f>ROUND(I177*H177,2)</f>
        <v>0</v>
      </c>
      <c r="K177" s="133" t="s">
        <v>169</v>
      </c>
      <c r="L177" s="31"/>
      <c r="M177" s="138" t="s">
        <v>1</v>
      </c>
      <c r="N177" s="139" t="s">
        <v>43</v>
      </c>
      <c r="P177" s="140">
        <f>O177*H177</f>
        <v>0</v>
      </c>
      <c r="Q177" s="140">
        <v>0</v>
      </c>
      <c r="R177" s="140">
        <f>Q177*H177</f>
        <v>0</v>
      </c>
      <c r="S177" s="140">
        <v>0</v>
      </c>
      <c r="T177" s="141">
        <f>S177*H177</f>
        <v>0</v>
      </c>
      <c r="AR177" s="142" t="s">
        <v>170</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603</v>
      </c>
    </row>
    <row r="178" spans="2:65" s="1" customFormat="1" ht="33" customHeight="1">
      <c r="B178" s="31"/>
      <c r="C178" s="131" t="s">
        <v>245</v>
      </c>
      <c r="D178" s="131" t="s">
        <v>165</v>
      </c>
      <c r="E178" s="132" t="s">
        <v>604</v>
      </c>
      <c r="F178" s="133" t="s">
        <v>605</v>
      </c>
      <c r="G178" s="134" t="s">
        <v>168</v>
      </c>
      <c r="H178" s="135">
        <v>213</v>
      </c>
      <c r="I178" s="136"/>
      <c r="J178" s="137">
        <f>ROUND(I178*H178,2)</f>
        <v>0</v>
      </c>
      <c r="K178" s="133" t="s">
        <v>169</v>
      </c>
      <c r="L178" s="31"/>
      <c r="M178" s="138" t="s">
        <v>1</v>
      </c>
      <c r="N178" s="139" t="s">
        <v>43</v>
      </c>
      <c r="P178" s="140">
        <f>O178*H178</f>
        <v>0</v>
      </c>
      <c r="Q178" s="140">
        <v>0</v>
      </c>
      <c r="R178" s="140">
        <f>Q178*H178</f>
        <v>0</v>
      </c>
      <c r="S178" s="140">
        <v>0</v>
      </c>
      <c r="T178" s="141">
        <f>S178*H178</f>
        <v>0</v>
      </c>
      <c r="AR178" s="142" t="s">
        <v>170</v>
      </c>
      <c r="AT178" s="142" t="s">
        <v>165</v>
      </c>
      <c r="AU178" s="142" t="s">
        <v>88</v>
      </c>
      <c r="AY178" s="16" t="s">
        <v>162</v>
      </c>
      <c r="BE178" s="143">
        <f>IF(N178="základní",J178,0)</f>
        <v>0</v>
      </c>
      <c r="BF178" s="143">
        <f>IF(N178="snížená",J178,0)</f>
        <v>0</v>
      </c>
      <c r="BG178" s="143">
        <f>IF(N178="zákl. přenesená",J178,0)</f>
        <v>0</v>
      </c>
      <c r="BH178" s="143">
        <f>IF(N178="sníž. přenesená",J178,0)</f>
        <v>0</v>
      </c>
      <c r="BI178" s="143">
        <f>IF(N178="nulová",J178,0)</f>
        <v>0</v>
      </c>
      <c r="BJ178" s="16" t="s">
        <v>86</v>
      </c>
      <c r="BK178" s="143">
        <f>ROUND(I178*H178,2)</f>
        <v>0</v>
      </c>
      <c r="BL178" s="16" t="s">
        <v>170</v>
      </c>
      <c r="BM178" s="142" t="s">
        <v>606</v>
      </c>
    </row>
    <row r="179" spans="2:65" s="1" customFormat="1" ht="19.5">
      <c r="B179" s="31"/>
      <c r="D179" s="144" t="s">
        <v>172</v>
      </c>
      <c r="F179" s="145" t="s">
        <v>592</v>
      </c>
      <c r="I179" s="146"/>
      <c r="L179" s="31"/>
      <c r="M179" s="147"/>
      <c r="T179" s="55"/>
      <c r="AT179" s="16" t="s">
        <v>172</v>
      </c>
      <c r="AU179" s="16" t="s">
        <v>88</v>
      </c>
    </row>
    <row r="180" spans="2:65" s="12" customFormat="1" ht="11.25">
      <c r="B180" s="148"/>
      <c r="D180" s="144" t="s">
        <v>179</v>
      </c>
      <c r="E180" s="149" t="s">
        <v>1</v>
      </c>
      <c r="F180" s="150" t="s">
        <v>607</v>
      </c>
      <c r="H180" s="151">
        <v>213</v>
      </c>
      <c r="I180" s="152"/>
      <c r="L180" s="148"/>
      <c r="M180" s="153"/>
      <c r="T180" s="154"/>
      <c r="AT180" s="149" t="s">
        <v>179</v>
      </c>
      <c r="AU180" s="149" t="s">
        <v>88</v>
      </c>
      <c r="AV180" s="12" t="s">
        <v>88</v>
      </c>
      <c r="AW180" s="12" t="s">
        <v>34</v>
      </c>
      <c r="AX180" s="12" t="s">
        <v>78</v>
      </c>
      <c r="AY180" s="149" t="s">
        <v>162</v>
      </c>
    </row>
    <row r="181" spans="2:65" s="13" customFormat="1" ht="11.25">
      <c r="B181" s="155"/>
      <c r="D181" s="144" t="s">
        <v>179</v>
      </c>
      <c r="E181" s="156" t="s">
        <v>1</v>
      </c>
      <c r="F181" s="157" t="s">
        <v>181</v>
      </c>
      <c r="H181" s="158">
        <v>213</v>
      </c>
      <c r="I181" s="159"/>
      <c r="L181" s="155"/>
      <c r="M181" s="160"/>
      <c r="T181" s="161"/>
      <c r="AT181" s="156" t="s">
        <v>179</v>
      </c>
      <c r="AU181" s="156" t="s">
        <v>88</v>
      </c>
      <c r="AV181" s="13" t="s">
        <v>170</v>
      </c>
      <c r="AW181" s="13" t="s">
        <v>34</v>
      </c>
      <c r="AX181" s="13" t="s">
        <v>86</v>
      </c>
      <c r="AY181" s="156" t="s">
        <v>162</v>
      </c>
    </row>
    <row r="182" spans="2:65" s="1" customFormat="1" ht="21.75" customHeight="1">
      <c r="B182" s="31"/>
      <c r="C182" s="131" t="s">
        <v>250</v>
      </c>
      <c r="D182" s="131" t="s">
        <v>165</v>
      </c>
      <c r="E182" s="132" t="s">
        <v>608</v>
      </c>
      <c r="F182" s="133" t="s">
        <v>609</v>
      </c>
      <c r="G182" s="134" t="s">
        <v>176</v>
      </c>
      <c r="H182" s="135">
        <v>160</v>
      </c>
      <c r="I182" s="136"/>
      <c r="J182" s="137">
        <f>ROUND(I182*H182,2)</f>
        <v>0</v>
      </c>
      <c r="K182" s="133" t="s">
        <v>169</v>
      </c>
      <c r="L182" s="31"/>
      <c r="M182" s="138" t="s">
        <v>1</v>
      </c>
      <c r="N182" s="139" t="s">
        <v>43</v>
      </c>
      <c r="P182" s="140">
        <f>O182*H182</f>
        <v>0</v>
      </c>
      <c r="Q182" s="140">
        <v>8.4000000000000003E-4</v>
      </c>
      <c r="R182" s="140">
        <f>Q182*H182</f>
        <v>0.13440000000000002</v>
      </c>
      <c r="S182" s="140">
        <v>0</v>
      </c>
      <c r="T182" s="141">
        <f>S182*H182</f>
        <v>0</v>
      </c>
      <c r="AR182" s="142" t="s">
        <v>170</v>
      </c>
      <c r="AT182" s="142" t="s">
        <v>165</v>
      </c>
      <c r="AU182" s="142" t="s">
        <v>88</v>
      </c>
      <c r="AY182" s="16" t="s">
        <v>162</v>
      </c>
      <c r="BE182" s="143">
        <f>IF(N182="základní",J182,0)</f>
        <v>0</v>
      </c>
      <c r="BF182" s="143">
        <f>IF(N182="snížená",J182,0)</f>
        <v>0</v>
      </c>
      <c r="BG182" s="143">
        <f>IF(N182="zákl. přenesená",J182,0)</f>
        <v>0</v>
      </c>
      <c r="BH182" s="143">
        <f>IF(N182="sníž. přenesená",J182,0)</f>
        <v>0</v>
      </c>
      <c r="BI182" s="143">
        <f>IF(N182="nulová",J182,0)</f>
        <v>0</v>
      </c>
      <c r="BJ182" s="16" t="s">
        <v>86</v>
      </c>
      <c r="BK182" s="143">
        <f>ROUND(I182*H182,2)</f>
        <v>0</v>
      </c>
      <c r="BL182" s="16" t="s">
        <v>170</v>
      </c>
      <c r="BM182" s="142" t="s">
        <v>610</v>
      </c>
    </row>
    <row r="183" spans="2:65" s="12" customFormat="1" ht="11.25">
      <c r="B183" s="148"/>
      <c r="D183" s="144" t="s">
        <v>179</v>
      </c>
      <c r="E183" s="149" t="s">
        <v>1</v>
      </c>
      <c r="F183" s="150" t="s">
        <v>611</v>
      </c>
      <c r="H183" s="151">
        <v>160</v>
      </c>
      <c r="I183" s="152"/>
      <c r="L183" s="148"/>
      <c r="M183" s="153"/>
      <c r="T183" s="154"/>
      <c r="AT183" s="149" t="s">
        <v>179</v>
      </c>
      <c r="AU183" s="149" t="s">
        <v>88</v>
      </c>
      <c r="AV183" s="12" t="s">
        <v>88</v>
      </c>
      <c r="AW183" s="12" t="s">
        <v>34</v>
      </c>
      <c r="AX183" s="12" t="s">
        <v>78</v>
      </c>
      <c r="AY183" s="149" t="s">
        <v>162</v>
      </c>
    </row>
    <row r="184" spans="2:65" s="13" customFormat="1" ht="11.25">
      <c r="B184" s="155"/>
      <c r="D184" s="144" t="s">
        <v>179</v>
      </c>
      <c r="E184" s="156" t="s">
        <v>1</v>
      </c>
      <c r="F184" s="157" t="s">
        <v>181</v>
      </c>
      <c r="H184" s="158">
        <v>160</v>
      </c>
      <c r="I184" s="159"/>
      <c r="L184" s="155"/>
      <c r="M184" s="160"/>
      <c r="T184" s="161"/>
      <c r="AT184" s="156" t="s">
        <v>179</v>
      </c>
      <c r="AU184" s="156" t="s">
        <v>88</v>
      </c>
      <c r="AV184" s="13" t="s">
        <v>170</v>
      </c>
      <c r="AW184" s="13" t="s">
        <v>34</v>
      </c>
      <c r="AX184" s="13" t="s">
        <v>86</v>
      </c>
      <c r="AY184" s="156" t="s">
        <v>162</v>
      </c>
    </row>
    <row r="185" spans="2:65" s="1" customFormat="1" ht="24.2" customHeight="1">
      <c r="B185" s="31"/>
      <c r="C185" s="131" t="s">
        <v>256</v>
      </c>
      <c r="D185" s="131" t="s">
        <v>165</v>
      </c>
      <c r="E185" s="132" t="s">
        <v>612</v>
      </c>
      <c r="F185" s="133" t="s">
        <v>613</v>
      </c>
      <c r="G185" s="134" t="s">
        <v>176</v>
      </c>
      <c r="H185" s="135">
        <v>160</v>
      </c>
      <c r="I185" s="136"/>
      <c r="J185" s="137">
        <f>ROUND(I185*H185,2)</f>
        <v>0</v>
      </c>
      <c r="K185" s="133" t="s">
        <v>169</v>
      </c>
      <c r="L185" s="31"/>
      <c r="M185" s="138" t="s">
        <v>1</v>
      </c>
      <c r="N185" s="139" t="s">
        <v>43</v>
      </c>
      <c r="P185" s="140">
        <f>O185*H185</f>
        <v>0</v>
      </c>
      <c r="Q185" s="140">
        <v>0</v>
      </c>
      <c r="R185" s="140">
        <f>Q185*H185</f>
        <v>0</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614</v>
      </c>
    </row>
    <row r="186" spans="2:65" s="1" customFormat="1" ht="33" customHeight="1">
      <c r="B186" s="31"/>
      <c r="C186" s="131" t="s">
        <v>261</v>
      </c>
      <c r="D186" s="131" t="s">
        <v>165</v>
      </c>
      <c r="E186" s="132" t="s">
        <v>615</v>
      </c>
      <c r="F186" s="133" t="s">
        <v>616</v>
      </c>
      <c r="G186" s="134" t="s">
        <v>168</v>
      </c>
      <c r="H186" s="135">
        <v>411</v>
      </c>
      <c r="I186" s="136"/>
      <c r="J186" s="137">
        <f>ROUND(I186*H186,2)</f>
        <v>0</v>
      </c>
      <c r="K186" s="133" t="s">
        <v>169</v>
      </c>
      <c r="L186" s="31"/>
      <c r="M186" s="138" t="s">
        <v>1</v>
      </c>
      <c r="N186" s="139" t="s">
        <v>43</v>
      </c>
      <c r="P186" s="140">
        <f>O186*H186</f>
        <v>0</v>
      </c>
      <c r="Q186" s="140">
        <v>0</v>
      </c>
      <c r="R186" s="140">
        <f>Q186*H186</f>
        <v>0</v>
      </c>
      <c r="S186" s="140">
        <v>0</v>
      </c>
      <c r="T186" s="141">
        <f>S186*H186</f>
        <v>0</v>
      </c>
      <c r="AR186" s="142" t="s">
        <v>170</v>
      </c>
      <c r="AT186" s="142" t="s">
        <v>165</v>
      </c>
      <c r="AU186" s="142" t="s">
        <v>88</v>
      </c>
      <c r="AY186" s="16" t="s">
        <v>162</v>
      </c>
      <c r="BE186" s="143">
        <f>IF(N186="základní",J186,0)</f>
        <v>0</v>
      </c>
      <c r="BF186" s="143">
        <f>IF(N186="snížená",J186,0)</f>
        <v>0</v>
      </c>
      <c r="BG186" s="143">
        <f>IF(N186="zákl. přenesená",J186,0)</f>
        <v>0</v>
      </c>
      <c r="BH186" s="143">
        <f>IF(N186="sníž. přenesená",J186,0)</f>
        <v>0</v>
      </c>
      <c r="BI186" s="143">
        <f>IF(N186="nulová",J186,0)</f>
        <v>0</v>
      </c>
      <c r="BJ186" s="16" t="s">
        <v>86</v>
      </c>
      <c r="BK186" s="143">
        <f>ROUND(I186*H186,2)</f>
        <v>0</v>
      </c>
      <c r="BL186" s="16" t="s">
        <v>170</v>
      </c>
      <c r="BM186" s="142" t="s">
        <v>617</v>
      </c>
    </row>
    <row r="187" spans="2:65" s="12" customFormat="1" ht="11.25">
      <c r="B187" s="148"/>
      <c r="D187" s="144" t="s">
        <v>179</v>
      </c>
      <c r="E187" s="149" t="s">
        <v>1</v>
      </c>
      <c r="F187" s="150" t="s">
        <v>618</v>
      </c>
      <c r="H187" s="151">
        <v>411</v>
      </c>
      <c r="I187" s="152"/>
      <c r="L187" s="148"/>
      <c r="M187" s="153"/>
      <c r="T187" s="154"/>
      <c r="AT187" s="149" t="s">
        <v>179</v>
      </c>
      <c r="AU187" s="149" t="s">
        <v>88</v>
      </c>
      <c r="AV187" s="12" t="s">
        <v>88</v>
      </c>
      <c r="AW187" s="12" t="s">
        <v>34</v>
      </c>
      <c r="AX187" s="12" t="s">
        <v>78</v>
      </c>
      <c r="AY187" s="149" t="s">
        <v>162</v>
      </c>
    </row>
    <row r="188" spans="2:65" s="13" customFormat="1" ht="11.25">
      <c r="B188" s="155"/>
      <c r="D188" s="144" t="s">
        <v>179</v>
      </c>
      <c r="E188" s="156" t="s">
        <v>1</v>
      </c>
      <c r="F188" s="157" t="s">
        <v>181</v>
      </c>
      <c r="H188" s="158">
        <v>411</v>
      </c>
      <c r="I188" s="159"/>
      <c r="L188" s="155"/>
      <c r="M188" s="160"/>
      <c r="T188" s="161"/>
      <c r="AT188" s="156" t="s">
        <v>179</v>
      </c>
      <c r="AU188" s="156" t="s">
        <v>88</v>
      </c>
      <c r="AV188" s="13" t="s">
        <v>170</v>
      </c>
      <c r="AW188" s="13" t="s">
        <v>34</v>
      </c>
      <c r="AX188" s="13" t="s">
        <v>86</v>
      </c>
      <c r="AY188" s="156" t="s">
        <v>162</v>
      </c>
    </row>
    <row r="189" spans="2:65" s="1" customFormat="1" ht="33" customHeight="1">
      <c r="B189" s="31"/>
      <c r="C189" s="131" t="s">
        <v>265</v>
      </c>
      <c r="D189" s="131" t="s">
        <v>165</v>
      </c>
      <c r="E189" s="132" t="s">
        <v>619</v>
      </c>
      <c r="F189" s="133" t="s">
        <v>620</v>
      </c>
      <c r="G189" s="134" t="s">
        <v>168</v>
      </c>
      <c r="H189" s="135">
        <v>35</v>
      </c>
      <c r="I189" s="136"/>
      <c r="J189" s="137">
        <f>ROUND(I189*H189,2)</f>
        <v>0</v>
      </c>
      <c r="K189" s="133" t="s">
        <v>169</v>
      </c>
      <c r="L189" s="31"/>
      <c r="M189" s="138" t="s">
        <v>1</v>
      </c>
      <c r="N189" s="139" t="s">
        <v>43</v>
      </c>
      <c r="P189" s="140">
        <f>O189*H189</f>
        <v>0</v>
      </c>
      <c r="Q189" s="140">
        <v>0</v>
      </c>
      <c r="R189" s="140">
        <f>Q189*H189</f>
        <v>0</v>
      </c>
      <c r="S189" s="140">
        <v>0</v>
      </c>
      <c r="T189" s="141">
        <f>S189*H189</f>
        <v>0</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621</v>
      </c>
    </row>
    <row r="190" spans="2:65" s="1" customFormat="1" ht="37.9" customHeight="1">
      <c r="B190" s="31"/>
      <c r="C190" s="131" t="s">
        <v>7</v>
      </c>
      <c r="D190" s="131" t="s">
        <v>165</v>
      </c>
      <c r="E190" s="132" t="s">
        <v>622</v>
      </c>
      <c r="F190" s="133" t="s">
        <v>623</v>
      </c>
      <c r="G190" s="134" t="s">
        <v>168</v>
      </c>
      <c r="H190" s="135">
        <v>150</v>
      </c>
      <c r="I190" s="136"/>
      <c r="J190" s="137">
        <f>ROUND(I190*H190,2)</f>
        <v>0</v>
      </c>
      <c r="K190" s="133" t="s">
        <v>169</v>
      </c>
      <c r="L190" s="31"/>
      <c r="M190" s="138" t="s">
        <v>1</v>
      </c>
      <c r="N190" s="139" t="s">
        <v>43</v>
      </c>
      <c r="P190" s="140">
        <f>O190*H190</f>
        <v>0</v>
      </c>
      <c r="Q190" s="140">
        <v>0</v>
      </c>
      <c r="R190" s="140">
        <f>Q190*H190</f>
        <v>0</v>
      </c>
      <c r="S190" s="140">
        <v>0</v>
      </c>
      <c r="T190" s="141">
        <f>S190*H190</f>
        <v>0</v>
      </c>
      <c r="AR190" s="142" t="s">
        <v>170</v>
      </c>
      <c r="AT190" s="142" t="s">
        <v>165</v>
      </c>
      <c r="AU190" s="142" t="s">
        <v>88</v>
      </c>
      <c r="AY190" s="16" t="s">
        <v>162</v>
      </c>
      <c r="BE190" s="143">
        <f>IF(N190="základní",J190,0)</f>
        <v>0</v>
      </c>
      <c r="BF190" s="143">
        <f>IF(N190="snížená",J190,0)</f>
        <v>0</v>
      </c>
      <c r="BG190" s="143">
        <f>IF(N190="zákl. přenesená",J190,0)</f>
        <v>0</v>
      </c>
      <c r="BH190" s="143">
        <f>IF(N190="sníž. přenesená",J190,0)</f>
        <v>0</v>
      </c>
      <c r="BI190" s="143">
        <f>IF(N190="nulová",J190,0)</f>
        <v>0</v>
      </c>
      <c r="BJ190" s="16" t="s">
        <v>86</v>
      </c>
      <c r="BK190" s="143">
        <f>ROUND(I190*H190,2)</f>
        <v>0</v>
      </c>
      <c r="BL190" s="16" t="s">
        <v>170</v>
      </c>
      <c r="BM190" s="142" t="s">
        <v>624</v>
      </c>
    </row>
    <row r="191" spans="2:65" s="1" customFormat="1" ht="37.9" customHeight="1">
      <c r="B191" s="31"/>
      <c r="C191" s="131" t="s">
        <v>275</v>
      </c>
      <c r="D191" s="131" t="s">
        <v>165</v>
      </c>
      <c r="E191" s="132" t="s">
        <v>625</v>
      </c>
      <c r="F191" s="133" t="s">
        <v>626</v>
      </c>
      <c r="G191" s="134" t="s">
        <v>168</v>
      </c>
      <c r="H191" s="135">
        <v>411</v>
      </c>
      <c r="I191" s="136"/>
      <c r="J191" s="137">
        <f>ROUND(I191*H191,2)</f>
        <v>0</v>
      </c>
      <c r="K191" s="133" t="s">
        <v>169</v>
      </c>
      <c r="L191" s="31"/>
      <c r="M191" s="138" t="s">
        <v>1</v>
      </c>
      <c r="N191" s="139" t="s">
        <v>43</v>
      </c>
      <c r="P191" s="140">
        <f>O191*H191</f>
        <v>0</v>
      </c>
      <c r="Q191" s="140">
        <v>0</v>
      </c>
      <c r="R191" s="140">
        <f>Q191*H191</f>
        <v>0</v>
      </c>
      <c r="S191" s="140">
        <v>0</v>
      </c>
      <c r="T191" s="141">
        <f>S191*H191</f>
        <v>0</v>
      </c>
      <c r="AR191" s="142" t="s">
        <v>170</v>
      </c>
      <c r="AT191" s="142" t="s">
        <v>165</v>
      </c>
      <c r="AU191" s="142" t="s">
        <v>88</v>
      </c>
      <c r="AY191" s="16" t="s">
        <v>162</v>
      </c>
      <c r="BE191" s="143">
        <f>IF(N191="základní",J191,0)</f>
        <v>0</v>
      </c>
      <c r="BF191" s="143">
        <f>IF(N191="snížená",J191,0)</f>
        <v>0</v>
      </c>
      <c r="BG191" s="143">
        <f>IF(N191="zákl. přenesená",J191,0)</f>
        <v>0</v>
      </c>
      <c r="BH191" s="143">
        <f>IF(N191="sníž. přenesená",J191,0)</f>
        <v>0</v>
      </c>
      <c r="BI191" s="143">
        <f>IF(N191="nulová",J191,0)</f>
        <v>0</v>
      </c>
      <c r="BJ191" s="16" t="s">
        <v>86</v>
      </c>
      <c r="BK191" s="143">
        <f>ROUND(I191*H191,2)</f>
        <v>0</v>
      </c>
      <c r="BL191" s="16" t="s">
        <v>170</v>
      </c>
      <c r="BM191" s="142" t="s">
        <v>627</v>
      </c>
    </row>
    <row r="192" spans="2:65" s="1" customFormat="1" ht="37.9" customHeight="1">
      <c r="B192" s="31"/>
      <c r="C192" s="131" t="s">
        <v>279</v>
      </c>
      <c r="D192" s="131" t="s">
        <v>165</v>
      </c>
      <c r="E192" s="132" t="s">
        <v>628</v>
      </c>
      <c r="F192" s="133" t="s">
        <v>629</v>
      </c>
      <c r="G192" s="134" t="s">
        <v>168</v>
      </c>
      <c r="H192" s="135">
        <v>2055</v>
      </c>
      <c r="I192" s="136"/>
      <c r="J192" s="137">
        <f>ROUND(I192*H192,2)</f>
        <v>0</v>
      </c>
      <c r="K192" s="133" t="s">
        <v>169</v>
      </c>
      <c r="L192" s="31"/>
      <c r="M192" s="138" t="s">
        <v>1</v>
      </c>
      <c r="N192" s="139" t="s">
        <v>43</v>
      </c>
      <c r="P192" s="140">
        <f>O192*H192</f>
        <v>0</v>
      </c>
      <c r="Q192" s="140">
        <v>0</v>
      </c>
      <c r="R192" s="140">
        <f>Q192*H192</f>
        <v>0</v>
      </c>
      <c r="S192" s="140">
        <v>0</v>
      </c>
      <c r="T192" s="141">
        <f>S192*H192</f>
        <v>0</v>
      </c>
      <c r="AR192" s="142" t="s">
        <v>170</v>
      </c>
      <c r="AT192" s="142" t="s">
        <v>165</v>
      </c>
      <c r="AU192" s="142" t="s">
        <v>88</v>
      </c>
      <c r="AY192" s="16" t="s">
        <v>162</v>
      </c>
      <c r="BE192" s="143">
        <f>IF(N192="základní",J192,0)</f>
        <v>0</v>
      </c>
      <c r="BF192" s="143">
        <f>IF(N192="snížená",J192,0)</f>
        <v>0</v>
      </c>
      <c r="BG192" s="143">
        <f>IF(N192="zákl. přenesená",J192,0)</f>
        <v>0</v>
      </c>
      <c r="BH192" s="143">
        <f>IF(N192="sníž. přenesená",J192,0)</f>
        <v>0</v>
      </c>
      <c r="BI192" s="143">
        <f>IF(N192="nulová",J192,0)</f>
        <v>0</v>
      </c>
      <c r="BJ192" s="16" t="s">
        <v>86</v>
      </c>
      <c r="BK192" s="143">
        <f>ROUND(I192*H192,2)</f>
        <v>0</v>
      </c>
      <c r="BL192" s="16" t="s">
        <v>170</v>
      </c>
      <c r="BM192" s="142" t="s">
        <v>630</v>
      </c>
    </row>
    <row r="193" spans="2:65" s="12" customFormat="1" ht="11.25">
      <c r="B193" s="148"/>
      <c r="D193" s="144" t="s">
        <v>179</v>
      </c>
      <c r="E193" s="149" t="s">
        <v>1</v>
      </c>
      <c r="F193" s="150" t="s">
        <v>631</v>
      </c>
      <c r="H193" s="151">
        <v>2055</v>
      </c>
      <c r="I193" s="152"/>
      <c r="L193" s="148"/>
      <c r="M193" s="153"/>
      <c r="T193" s="154"/>
      <c r="AT193" s="149" t="s">
        <v>179</v>
      </c>
      <c r="AU193" s="149" t="s">
        <v>88</v>
      </c>
      <c r="AV193" s="12" t="s">
        <v>88</v>
      </c>
      <c r="AW193" s="12" t="s">
        <v>34</v>
      </c>
      <c r="AX193" s="12" t="s">
        <v>78</v>
      </c>
      <c r="AY193" s="149" t="s">
        <v>162</v>
      </c>
    </row>
    <row r="194" spans="2:65" s="13" customFormat="1" ht="11.25">
      <c r="B194" s="155"/>
      <c r="D194" s="144" t="s">
        <v>179</v>
      </c>
      <c r="E194" s="156" t="s">
        <v>1</v>
      </c>
      <c r="F194" s="157" t="s">
        <v>181</v>
      </c>
      <c r="H194" s="158">
        <v>2055</v>
      </c>
      <c r="I194" s="159"/>
      <c r="L194" s="155"/>
      <c r="M194" s="160"/>
      <c r="T194" s="161"/>
      <c r="AT194" s="156" t="s">
        <v>179</v>
      </c>
      <c r="AU194" s="156" t="s">
        <v>88</v>
      </c>
      <c r="AV194" s="13" t="s">
        <v>170</v>
      </c>
      <c r="AW194" s="13" t="s">
        <v>34</v>
      </c>
      <c r="AX194" s="13" t="s">
        <v>86</v>
      </c>
      <c r="AY194" s="156" t="s">
        <v>162</v>
      </c>
    </row>
    <row r="195" spans="2:65" s="1" customFormat="1" ht="24.2" customHeight="1">
      <c r="B195" s="31"/>
      <c r="C195" s="131" t="s">
        <v>283</v>
      </c>
      <c r="D195" s="131" t="s">
        <v>165</v>
      </c>
      <c r="E195" s="132" t="s">
        <v>632</v>
      </c>
      <c r="F195" s="133" t="s">
        <v>633</v>
      </c>
      <c r="G195" s="134" t="s">
        <v>168</v>
      </c>
      <c r="H195" s="135">
        <v>78</v>
      </c>
      <c r="I195" s="136"/>
      <c r="J195" s="137">
        <f t="shared" ref="J195:J202" si="10">ROUND(I195*H195,2)</f>
        <v>0</v>
      </c>
      <c r="K195" s="133" t="s">
        <v>169</v>
      </c>
      <c r="L195" s="31"/>
      <c r="M195" s="138" t="s">
        <v>1</v>
      </c>
      <c r="N195" s="139" t="s">
        <v>43</v>
      </c>
      <c r="P195" s="140">
        <f t="shared" ref="P195:P202" si="11">O195*H195</f>
        <v>0</v>
      </c>
      <c r="Q195" s="140">
        <v>0</v>
      </c>
      <c r="R195" s="140">
        <f t="shared" ref="R195:R202" si="12">Q195*H195</f>
        <v>0</v>
      </c>
      <c r="S195" s="140">
        <v>0</v>
      </c>
      <c r="T195" s="141">
        <f t="shared" ref="T195:T202" si="13">S195*H195</f>
        <v>0</v>
      </c>
      <c r="AR195" s="142" t="s">
        <v>170</v>
      </c>
      <c r="AT195" s="142" t="s">
        <v>165</v>
      </c>
      <c r="AU195" s="142" t="s">
        <v>88</v>
      </c>
      <c r="AY195" s="16" t="s">
        <v>162</v>
      </c>
      <c r="BE195" s="143">
        <f t="shared" ref="BE195:BE202" si="14">IF(N195="základní",J195,0)</f>
        <v>0</v>
      </c>
      <c r="BF195" s="143">
        <f t="shared" ref="BF195:BF202" si="15">IF(N195="snížená",J195,0)</f>
        <v>0</v>
      </c>
      <c r="BG195" s="143">
        <f t="shared" ref="BG195:BG202" si="16">IF(N195="zákl. přenesená",J195,0)</f>
        <v>0</v>
      </c>
      <c r="BH195" s="143">
        <f t="shared" ref="BH195:BH202" si="17">IF(N195="sníž. přenesená",J195,0)</f>
        <v>0</v>
      </c>
      <c r="BI195" s="143">
        <f t="shared" ref="BI195:BI202" si="18">IF(N195="nulová",J195,0)</f>
        <v>0</v>
      </c>
      <c r="BJ195" s="16" t="s">
        <v>86</v>
      </c>
      <c r="BK195" s="143">
        <f t="shared" ref="BK195:BK202" si="19">ROUND(I195*H195,2)</f>
        <v>0</v>
      </c>
      <c r="BL195" s="16" t="s">
        <v>170</v>
      </c>
      <c r="BM195" s="142" t="s">
        <v>634</v>
      </c>
    </row>
    <row r="196" spans="2:65" s="1" customFormat="1" ht="24.2" customHeight="1">
      <c r="B196" s="31"/>
      <c r="C196" s="131" t="s">
        <v>287</v>
      </c>
      <c r="D196" s="131" t="s">
        <v>165</v>
      </c>
      <c r="E196" s="132" t="s">
        <v>635</v>
      </c>
      <c r="F196" s="133" t="s">
        <v>636</v>
      </c>
      <c r="G196" s="134" t="s">
        <v>168</v>
      </c>
      <c r="H196" s="135">
        <v>196.56</v>
      </c>
      <c r="I196" s="136"/>
      <c r="J196" s="137">
        <f t="shared" si="10"/>
        <v>0</v>
      </c>
      <c r="K196" s="133" t="s">
        <v>169</v>
      </c>
      <c r="L196" s="31"/>
      <c r="M196" s="138" t="s">
        <v>1</v>
      </c>
      <c r="N196" s="139" t="s">
        <v>43</v>
      </c>
      <c r="P196" s="140">
        <f t="shared" si="11"/>
        <v>0</v>
      </c>
      <c r="Q196" s="140">
        <v>0</v>
      </c>
      <c r="R196" s="140">
        <f t="shared" si="12"/>
        <v>0</v>
      </c>
      <c r="S196" s="140">
        <v>0</v>
      </c>
      <c r="T196" s="141">
        <f t="shared" si="13"/>
        <v>0</v>
      </c>
      <c r="AR196" s="142" t="s">
        <v>170</v>
      </c>
      <c r="AT196" s="142" t="s">
        <v>165</v>
      </c>
      <c r="AU196" s="142" t="s">
        <v>88</v>
      </c>
      <c r="AY196" s="16" t="s">
        <v>162</v>
      </c>
      <c r="BE196" s="143">
        <f t="shared" si="14"/>
        <v>0</v>
      </c>
      <c r="BF196" s="143">
        <f t="shared" si="15"/>
        <v>0</v>
      </c>
      <c r="BG196" s="143">
        <f t="shared" si="16"/>
        <v>0</v>
      </c>
      <c r="BH196" s="143">
        <f t="shared" si="17"/>
        <v>0</v>
      </c>
      <c r="BI196" s="143">
        <f t="shared" si="18"/>
        <v>0</v>
      </c>
      <c r="BJ196" s="16" t="s">
        <v>86</v>
      </c>
      <c r="BK196" s="143">
        <f t="shared" si="19"/>
        <v>0</v>
      </c>
      <c r="BL196" s="16" t="s">
        <v>170</v>
      </c>
      <c r="BM196" s="142" t="s">
        <v>637</v>
      </c>
    </row>
    <row r="197" spans="2:65" s="1" customFormat="1" ht="24.2" customHeight="1">
      <c r="B197" s="31"/>
      <c r="C197" s="131" t="s">
        <v>291</v>
      </c>
      <c r="D197" s="131" t="s">
        <v>165</v>
      </c>
      <c r="E197" s="132" t="s">
        <v>638</v>
      </c>
      <c r="F197" s="133" t="s">
        <v>639</v>
      </c>
      <c r="G197" s="134" t="s">
        <v>168</v>
      </c>
      <c r="H197" s="135">
        <v>39</v>
      </c>
      <c r="I197" s="136"/>
      <c r="J197" s="137">
        <f t="shared" si="10"/>
        <v>0</v>
      </c>
      <c r="K197" s="133" t="s">
        <v>169</v>
      </c>
      <c r="L197" s="31"/>
      <c r="M197" s="138" t="s">
        <v>1</v>
      </c>
      <c r="N197" s="139" t="s">
        <v>43</v>
      </c>
      <c r="P197" s="140">
        <f t="shared" si="11"/>
        <v>0</v>
      </c>
      <c r="Q197" s="140">
        <v>0</v>
      </c>
      <c r="R197" s="140">
        <f t="shared" si="12"/>
        <v>0</v>
      </c>
      <c r="S197" s="140">
        <v>0</v>
      </c>
      <c r="T197" s="141">
        <f t="shared" si="13"/>
        <v>0</v>
      </c>
      <c r="AR197" s="142" t="s">
        <v>170</v>
      </c>
      <c r="AT197" s="142" t="s">
        <v>165</v>
      </c>
      <c r="AU197" s="142" t="s">
        <v>88</v>
      </c>
      <c r="AY197" s="16" t="s">
        <v>162</v>
      </c>
      <c r="BE197" s="143">
        <f t="shared" si="14"/>
        <v>0</v>
      </c>
      <c r="BF197" s="143">
        <f t="shared" si="15"/>
        <v>0</v>
      </c>
      <c r="BG197" s="143">
        <f t="shared" si="16"/>
        <v>0</v>
      </c>
      <c r="BH197" s="143">
        <f t="shared" si="17"/>
        <v>0</v>
      </c>
      <c r="BI197" s="143">
        <f t="shared" si="18"/>
        <v>0</v>
      </c>
      <c r="BJ197" s="16" t="s">
        <v>86</v>
      </c>
      <c r="BK197" s="143">
        <f t="shared" si="19"/>
        <v>0</v>
      </c>
      <c r="BL197" s="16" t="s">
        <v>170</v>
      </c>
      <c r="BM197" s="142" t="s">
        <v>640</v>
      </c>
    </row>
    <row r="198" spans="2:65" s="1" customFormat="1" ht="24.2" customHeight="1">
      <c r="B198" s="31"/>
      <c r="C198" s="131" t="s">
        <v>295</v>
      </c>
      <c r="D198" s="131" t="s">
        <v>165</v>
      </c>
      <c r="E198" s="132" t="s">
        <v>641</v>
      </c>
      <c r="F198" s="133" t="s">
        <v>642</v>
      </c>
      <c r="G198" s="134" t="s">
        <v>168</v>
      </c>
      <c r="H198" s="135">
        <v>13</v>
      </c>
      <c r="I198" s="136"/>
      <c r="J198" s="137">
        <f t="shared" si="10"/>
        <v>0</v>
      </c>
      <c r="K198" s="133" t="s">
        <v>169</v>
      </c>
      <c r="L198" s="31"/>
      <c r="M198" s="138" t="s">
        <v>1</v>
      </c>
      <c r="N198" s="139" t="s">
        <v>43</v>
      </c>
      <c r="P198" s="140">
        <f t="shared" si="11"/>
        <v>0</v>
      </c>
      <c r="Q198" s="140">
        <v>0</v>
      </c>
      <c r="R198" s="140">
        <f t="shared" si="12"/>
        <v>0</v>
      </c>
      <c r="S198" s="140">
        <v>0</v>
      </c>
      <c r="T198" s="141">
        <f t="shared" si="13"/>
        <v>0</v>
      </c>
      <c r="AR198" s="142" t="s">
        <v>170</v>
      </c>
      <c r="AT198" s="142" t="s">
        <v>165</v>
      </c>
      <c r="AU198" s="142" t="s">
        <v>88</v>
      </c>
      <c r="AY198" s="16" t="s">
        <v>162</v>
      </c>
      <c r="BE198" s="143">
        <f t="shared" si="14"/>
        <v>0</v>
      </c>
      <c r="BF198" s="143">
        <f t="shared" si="15"/>
        <v>0</v>
      </c>
      <c r="BG198" s="143">
        <f t="shared" si="16"/>
        <v>0</v>
      </c>
      <c r="BH198" s="143">
        <f t="shared" si="17"/>
        <v>0</v>
      </c>
      <c r="BI198" s="143">
        <f t="shared" si="18"/>
        <v>0</v>
      </c>
      <c r="BJ198" s="16" t="s">
        <v>86</v>
      </c>
      <c r="BK198" s="143">
        <f t="shared" si="19"/>
        <v>0</v>
      </c>
      <c r="BL198" s="16" t="s">
        <v>170</v>
      </c>
      <c r="BM198" s="142" t="s">
        <v>643</v>
      </c>
    </row>
    <row r="199" spans="2:65" s="1" customFormat="1" ht="16.5" customHeight="1">
      <c r="B199" s="31"/>
      <c r="C199" s="173" t="s">
        <v>299</v>
      </c>
      <c r="D199" s="173" t="s">
        <v>644</v>
      </c>
      <c r="E199" s="174" t="s">
        <v>645</v>
      </c>
      <c r="F199" s="175" t="s">
        <v>646</v>
      </c>
      <c r="G199" s="176" t="s">
        <v>353</v>
      </c>
      <c r="H199" s="177">
        <v>98.8</v>
      </c>
      <c r="I199" s="178"/>
      <c r="J199" s="179">
        <f t="shared" si="10"/>
        <v>0</v>
      </c>
      <c r="K199" s="175" t="s">
        <v>169</v>
      </c>
      <c r="L199" s="180"/>
      <c r="M199" s="181" t="s">
        <v>1</v>
      </c>
      <c r="N199" s="182" t="s">
        <v>43</v>
      </c>
      <c r="P199" s="140">
        <f t="shared" si="11"/>
        <v>0</v>
      </c>
      <c r="Q199" s="140">
        <v>1</v>
      </c>
      <c r="R199" s="140">
        <f t="shared" si="12"/>
        <v>98.8</v>
      </c>
      <c r="S199" s="140">
        <v>0</v>
      </c>
      <c r="T199" s="141">
        <f t="shared" si="13"/>
        <v>0</v>
      </c>
      <c r="AR199" s="142" t="s">
        <v>205</v>
      </c>
      <c r="AT199" s="142" t="s">
        <v>644</v>
      </c>
      <c r="AU199" s="142" t="s">
        <v>88</v>
      </c>
      <c r="AY199" s="16" t="s">
        <v>162</v>
      </c>
      <c r="BE199" s="143">
        <f t="shared" si="14"/>
        <v>0</v>
      </c>
      <c r="BF199" s="143">
        <f t="shared" si="15"/>
        <v>0</v>
      </c>
      <c r="BG199" s="143">
        <f t="shared" si="16"/>
        <v>0</v>
      </c>
      <c r="BH199" s="143">
        <f t="shared" si="17"/>
        <v>0</v>
      </c>
      <c r="BI199" s="143">
        <f t="shared" si="18"/>
        <v>0</v>
      </c>
      <c r="BJ199" s="16" t="s">
        <v>86</v>
      </c>
      <c r="BK199" s="143">
        <f t="shared" si="19"/>
        <v>0</v>
      </c>
      <c r="BL199" s="16" t="s">
        <v>170</v>
      </c>
      <c r="BM199" s="142" t="s">
        <v>647</v>
      </c>
    </row>
    <row r="200" spans="2:65" s="1" customFormat="1" ht="24.2" customHeight="1">
      <c r="B200" s="31"/>
      <c r="C200" s="131" t="s">
        <v>304</v>
      </c>
      <c r="D200" s="131" t="s">
        <v>165</v>
      </c>
      <c r="E200" s="132" t="s">
        <v>648</v>
      </c>
      <c r="F200" s="133" t="s">
        <v>649</v>
      </c>
      <c r="G200" s="134" t="s">
        <v>168</v>
      </c>
      <c r="H200" s="135">
        <v>52</v>
      </c>
      <c r="I200" s="136"/>
      <c r="J200" s="137">
        <f t="shared" si="10"/>
        <v>0</v>
      </c>
      <c r="K200" s="133" t="s">
        <v>169</v>
      </c>
      <c r="L200" s="31"/>
      <c r="M200" s="138" t="s">
        <v>1</v>
      </c>
      <c r="N200" s="139" t="s">
        <v>43</v>
      </c>
      <c r="P200" s="140">
        <f t="shared" si="11"/>
        <v>0</v>
      </c>
      <c r="Q200" s="140">
        <v>0</v>
      </c>
      <c r="R200" s="140">
        <f t="shared" si="12"/>
        <v>0</v>
      </c>
      <c r="S200" s="140">
        <v>0</v>
      </c>
      <c r="T200" s="141">
        <f t="shared" si="13"/>
        <v>0</v>
      </c>
      <c r="AR200" s="142" t="s">
        <v>170</v>
      </c>
      <c r="AT200" s="142" t="s">
        <v>165</v>
      </c>
      <c r="AU200" s="142" t="s">
        <v>88</v>
      </c>
      <c r="AY200" s="16" t="s">
        <v>162</v>
      </c>
      <c r="BE200" s="143">
        <f t="shared" si="14"/>
        <v>0</v>
      </c>
      <c r="BF200" s="143">
        <f t="shared" si="15"/>
        <v>0</v>
      </c>
      <c r="BG200" s="143">
        <f t="shared" si="16"/>
        <v>0</v>
      </c>
      <c r="BH200" s="143">
        <f t="shared" si="17"/>
        <v>0</v>
      </c>
      <c r="BI200" s="143">
        <f t="shared" si="18"/>
        <v>0</v>
      </c>
      <c r="BJ200" s="16" t="s">
        <v>86</v>
      </c>
      <c r="BK200" s="143">
        <f t="shared" si="19"/>
        <v>0</v>
      </c>
      <c r="BL200" s="16" t="s">
        <v>170</v>
      </c>
      <c r="BM200" s="142" t="s">
        <v>650</v>
      </c>
    </row>
    <row r="201" spans="2:65" s="1" customFormat="1" ht="37.9" customHeight="1">
      <c r="B201" s="31"/>
      <c r="C201" s="131" t="s">
        <v>308</v>
      </c>
      <c r="D201" s="131" t="s">
        <v>165</v>
      </c>
      <c r="E201" s="132" t="s">
        <v>625</v>
      </c>
      <c r="F201" s="133" t="s">
        <v>626</v>
      </c>
      <c r="G201" s="134" t="s">
        <v>168</v>
      </c>
      <c r="H201" s="135">
        <v>52</v>
      </c>
      <c r="I201" s="136"/>
      <c r="J201" s="137">
        <f t="shared" si="10"/>
        <v>0</v>
      </c>
      <c r="K201" s="133" t="s">
        <v>169</v>
      </c>
      <c r="L201" s="31"/>
      <c r="M201" s="138" t="s">
        <v>1</v>
      </c>
      <c r="N201" s="139" t="s">
        <v>43</v>
      </c>
      <c r="P201" s="140">
        <f t="shared" si="11"/>
        <v>0</v>
      </c>
      <c r="Q201" s="140">
        <v>0</v>
      </c>
      <c r="R201" s="140">
        <f t="shared" si="12"/>
        <v>0</v>
      </c>
      <c r="S201" s="140">
        <v>0</v>
      </c>
      <c r="T201" s="141">
        <f t="shared" si="13"/>
        <v>0</v>
      </c>
      <c r="AR201" s="142" t="s">
        <v>170</v>
      </c>
      <c r="AT201" s="142" t="s">
        <v>165</v>
      </c>
      <c r="AU201" s="142" t="s">
        <v>88</v>
      </c>
      <c r="AY201" s="16" t="s">
        <v>162</v>
      </c>
      <c r="BE201" s="143">
        <f t="shared" si="14"/>
        <v>0</v>
      </c>
      <c r="BF201" s="143">
        <f t="shared" si="15"/>
        <v>0</v>
      </c>
      <c r="BG201" s="143">
        <f t="shared" si="16"/>
        <v>0</v>
      </c>
      <c r="BH201" s="143">
        <f t="shared" si="17"/>
        <v>0</v>
      </c>
      <c r="BI201" s="143">
        <f t="shared" si="18"/>
        <v>0</v>
      </c>
      <c r="BJ201" s="16" t="s">
        <v>86</v>
      </c>
      <c r="BK201" s="143">
        <f t="shared" si="19"/>
        <v>0</v>
      </c>
      <c r="BL201" s="16" t="s">
        <v>170</v>
      </c>
      <c r="BM201" s="142" t="s">
        <v>651</v>
      </c>
    </row>
    <row r="202" spans="2:65" s="1" customFormat="1" ht="37.9" customHeight="1">
      <c r="B202" s="31"/>
      <c r="C202" s="131" t="s">
        <v>313</v>
      </c>
      <c r="D202" s="131" t="s">
        <v>165</v>
      </c>
      <c r="E202" s="132" t="s">
        <v>628</v>
      </c>
      <c r="F202" s="133" t="s">
        <v>629</v>
      </c>
      <c r="G202" s="134" t="s">
        <v>168</v>
      </c>
      <c r="H202" s="135">
        <v>260</v>
      </c>
      <c r="I202" s="136"/>
      <c r="J202" s="137">
        <f t="shared" si="10"/>
        <v>0</v>
      </c>
      <c r="K202" s="133" t="s">
        <v>169</v>
      </c>
      <c r="L202" s="31"/>
      <c r="M202" s="138" t="s">
        <v>1</v>
      </c>
      <c r="N202" s="139" t="s">
        <v>43</v>
      </c>
      <c r="P202" s="140">
        <f t="shared" si="11"/>
        <v>0</v>
      </c>
      <c r="Q202" s="140">
        <v>0</v>
      </c>
      <c r="R202" s="140">
        <f t="shared" si="12"/>
        <v>0</v>
      </c>
      <c r="S202" s="140">
        <v>0</v>
      </c>
      <c r="T202" s="141">
        <f t="shared" si="13"/>
        <v>0</v>
      </c>
      <c r="AR202" s="142" t="s">
        <v>170</v>
      </c>
      <c r="AT202" s="142" t="s">
        <v>165</v>
      </c>
      <c r="AU202" s="142" t="s">
        <v>88</v>
      </c>
      <c r="AY202" s="16" t="s">
        <v>162</v>
      </c>
      <c r="BE202" s="143">
        <f t="shared" si="14"/>
        <v>0</v>
      </c>
      <c r="BF202" s="143">
        <f t="shared" si="15"/>
        <v>0</v>
      </c>
      <c r="BG202" s="143">
        <f t="shared" si="16"/>
        <v>0</v>
      </c>
      <c r="BH202" s="143">
        <f t="shared" si="17"/>
        <v>0</v>
      </c>
      <c r="BI202" s="143">
        <f t="shared" si="18"/>
        <v>0</v>
      </c>
      <c r="BJ202" s="16" t="s">
        <v>86</v>
      </c>
      <c r="BK202" s="143">
        <f t="shared" si="19"/>
        <v>0</v>
      </c>
      <c r="BL202" s="16" t="s">
        <v>170</v>
      </c>
      <c r="BM202" s="142" t="s">
        <v>652</v>
      </c>
    </row>
    <row r="203" spans="2:65" s="12" customFormat="1" ht="11.25">
      <c r="B203" s="148"/>
      <c r="D203" s="144" t="s">
        <v>179</v>
      </c>
      <c r="E203" s="149" t="s">
        <v>1</v>
      </c>
      <c r="F203" s="150" t="s">
        <v>653</v>
      </c>
      <c r="H203" s="151">
        <v>260</v>
      </c>
      <c r="I203" s="152"/>
      <c r="L203" s="148"/>
      <c r="M203" s="153"/>
      <c r="T203" s="154"/>
      <c r="AT203" s="149" t="s">
        <v>179</v>
      </c>
      <c r="AU203" s="149" t="s">
        <v>88</v>
      </c>
      <c r="AV203" s="12" t="s">
        <v>88</v>
      </c>
      <c r="AW203" s="12" t="s">
        <v>34</v>
      </c>
      <c r="AX203" s="12" t="s">
        <v>78</v>
      </c>
      <c r="AY203" s="149" t="s">
        <v>162</v>
      </c>
    </row>
    <row r="204" spans="2:65" s="13" customFormat="1" ht="11.25">
      <c r="B204" s="155"/>
      <c r="D204" s="144" t="s">
        <v>179</v>
      </c>
      <c r="E204" s="156" t="s">
        <v>1</v>
      </c>
      <c r="F204" s="157" t="s">
        <v>181</v>
      </c>
      <c r="H204" s="158">
        <v>260</v>
      </c>
      <c r="I204" s="159"/>
      <c r="L204" s="155"/>
      <c r="M204" s="160"/>
      <c r="T204" s="161"/>
      <c r="AT204" s="156" t="s">
        <v>179</v>
      </c>
      <c r="AU204" s="156" t="s">
        <v>88</v>
      </c>
      <c r="AV204" s="13" t="s">
        <v>170</v>
      </c>
      <c r="AW204" s="13" t="s">
        <v>34</v>
      </c>
      <c r="AX204" s="13" t="s">
        <v>86</v>
      </c>
      <c r="AY204" s="156" t="s">
        <v>162</v>
      </c>
    </row>
    <row r="205" spans="2:65" s="1" customFormat="1" ht="24.2" customHeight="1">
      <c r="B205" s="31"/>
      <c r="C205" s="131" t="s">
        <v>318</v>
      </c>
      <c r="D205" s="131" t="s">
        <v>165</v>
      </c>
      <c r="E205" s="132" t="s">
        <v>654</v>
      </c>
      <c r="F205" s="133" t="s">
        <v>655</v>
      </c>
      <c r="G205" s="134" t="s">
        <v>176</v>
      </c>
      <c r="H205" s="135">
        <v>130</v>
      </c>
      <c r="I205" s="136"/>
      <c r="J205" s="137">
        <f>ROUND(I205*H205,2)</f>
        <v>0</v>
      </c>
      <c r="K205" s="133" t="s">
        <v>169</v>
      </c>
      <c r="L205" s="31"/>
      <c r="M205" s="138" t="s">
        <v>1</v>
      </c>
      <c r="N205" s="139" t="s">
        <v>43</v>
      </c>
      <c r="P205" s="140">
        <f>O205*H205</f>
        <v>0</v>
      </c>
      <c r="Q205" s="140">
        <v>0</v>
      </c>
      <c r="R205" s="140">
        <f>Q205*H205</f>
        <v>0</v>
      </c>
      <c r="S205" s="140">
        <v>0</v>
      </c>
      <c r="T205" s="141">
        <f>S205*H205</f>
        <v>0</v>
      </c>
      <c r="AR205" s="142" t="s">
        <v>170</v>
      </c>
      <c r="AT205" s="142" t="s">
        <v>165</v>
      </c>
      <c r="AU205" s="142" t="s">
        <v>88</v>
      </c>
      <c r="AY205" s="16" t="s">
        <v>162</v>
      </c>
      <c r="BE205" s="143">
        <f>IF(N205="základní",J205,0)</f>
        <v>0</v>
      </c>
      <c r="BF205" s="143">
        <f>IF(N205="snížená",J205,0)</f>
        <v>0</v>
      </c>
      <c r="BG205" s="143">
        <f>IF(N205="zákl. přenesená",J205,0)</f>
        <v>0</v>
      </c>
      <c r="BH205" s="143">
        <f>IF(N205="sníž. přenesená",J205,0)</f>
        <v>0</v>
      </c>
      <c r="BI205" s="143">
        <f>IF(N205="nulová",J205,0)</f>
        <v>0</v>
      </c>
      <c r="BJ205" s="16" t="s">
        <v>86</v>
      </c>
      <c r="BK205" s="143">
        <f>ROUND(I205*H205,2)</f>
        <v>0</v>
      </c>
      <c r="BL205" s="16" t="s">
        <v>170</v>
      </c>
      <c r="BM205" s="142" t="s">
        <v>656</v>
      </c>
    </row>
    <row r="206" spans="2:65" s="1" customFormat="1" ht="19.5">
      <c r="B206" s="31"/>
      <c r="D206" s="144" t="s">
        <v>172</v>
      </c>
      <c r="F206" s="145" t="s">
        <v>657</v>
      </c>
      <c r="I206" s="146"/>
      <c r="L206" s="31"/>
      <c r="M206" s="147"/>
      <c r="T206" s="55"/>
      <c r="AT206" s="16" t="s">
        <v>172</v>
      </c>
      <c r="AU206" s="16" t="s">
        <v>88</v>
      </c>
    </row>
    <row r="207" spans="2:65" s="1" customFormat="1" ht="24.2" customHeight="1">
      <c r="B207" s="31"/>
      <c r="C207" s="131" t="s">
        <v>324</v>
      </c>
      <c r="D207" s="131" t="s">
        <v>165</v>
      </c>
      <c r="E207" s="132" t="s">
        <v>658</v>
      </c>
      <c r="F207" s="133" t="s">
        <v>659</v>
      </c>
      <c r="G207" s="134" t="s">
        <v>176</v>
      </c>
      <c r="H207" s="135">
        <v>329</v>
      </c>
      <c r="I207" s="136"/>
      <c r="J207" s="137">
        <f>ROUND(I207*H207,2)</f>
        <v>0</v>
      </c>
      <c r="K207" s="133" t="s">
        <v>169</v>
      </c>
      <c r="L207" s="31"/>
      <c r="M207" s="138" t="s">
        <v>1</v>
      </c>
      <c r="N207" s="139" t="s">
        <v>43</v>
      </c>
      <c r="P207" s="140">
        <f>O207*H207</f>
        <v>0</v>
      </c>
      <c r="Q207" s="140">
        <v>0</v>
      </c>
      <c r="R207" s="140">
        <f>Q207*H207</f>
        <v>0</v>
      </c>
      <c r="S207" s="140">
        <v>0</v>
      </c>
      <c r="T207" s="141">
        <f>S207*H207</f>
        <v>0</v>
      </c>
      <c r="AR207" s="142" t="s">
        <v>170</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170</v>
      </c>
      <c r="BM207" s="142" t="s">
        <v>660</v>
      </c>
    </row>
    <row r="208" spans="2:65" s="1" customFormat="1" ht="19.5">
      <c r="B208" s="31"/>
      <c r="D208" s="144" t="s">
        <v>172</v>
      </c>
      <c r="F208" s="145" t="s">
        <v>657</v>
      </c>
      <c r="I208" s="146"/>
      <c r="L208" s="31"/>
      <c r="M208" s="147"/>
      <c r="T208" s="55"/>
      <c r="AT208" s="16" t="s">
        <v>172</v>
      </c>
      <c r="AU208" s="16" t="s">
        <v>88</v>
      </c>
    </row>
    <row r="209" spans="2:65" s="12" customFormat="1" ht="11.25">
      <c r="B209" s="148"/>
      <c r="D209" s="144" t="s">
        <v>179</v>
      </c>
      <c r="E209" s="149" t="s">
        <v>1</v>
      </c>
      <c r="F209" s="150" t="s">
        <v>661</v>
      </c>
      <c r="H209" s="151">
        <v>329</v>
      </c>
      <c r="I209" s="152"/>
      <c r="L209" s="148"/>
      <c r="M209" s="153"/>
      <c r="T209" s="154"/>
      <c r="AT209" s="149" t="s">
        <v>179</v>
      </c>
      <c r="AU209" s="149" t="s">
        <v>88</v>
      </c>
      <c r="AV209" s="12" t="s">
        <v>88</v>
      </c>
      <c r="AW209" s="12" t="s">
        <v>34</v>
      </c>
      <c r="AX209" s="12" t="s">
        <v>78</v>
      </c>
      <c r="AY209" s="149" t="s">
        <v>162</v>
      </c>
    </row>
    <row r="210" spans="2:65" s="13" customFormat="1" ht="11.25">
      <c r="B210" s="155"/>
      <c r="D210" s="144" t="s">
        <v>179</v>
      </c>
      <c r="E210" s="156" t="s">
        <v>1</v>
      </c>
      <c r="F210" s="157" t="s">
        <v>181</v>
      </c>
      <c r="H210" s="158">
        <v>329</v>
      </c>
      <c r="I210" s="159"/>
      <c r="L210" s="155"/>
      <c r="M210" s="160"/>
      <c r="T210" s="161"/>
      <c r="AT210" s="156" t="s">
        <v>179</v>
      </c>
      <c r="AU210" s="156" t="s">
        <v>88</v>
      </c>
      <c r="AV210" s="13" t="s">
        <v>170</v>
      </c>
      <c r="AW210" s="13" t="s">
        <v>34</v>
      </c>
      <c r="AX210" s="13" t="s">
        <v>86</v>
      </c>
      <c r="AY210" s="156" t="s">
        <v>162</v>
      </c>
    </row>
    <row r="211" spans="2:65" s="1" customFormat="1" ht="37.9" customHeight="1">
      <c r="B211" s="31"/>
      <c r="C211" s="131" t="s">
        <v>330</v>
      </c>
      <c r="D211" s="131" t="s">
        <v>165</v>
      </c>
      <c r="E211" s="132" t="s">
        <v>662</v>
      </c>
      <c r="F211" s="133" t="s">
        <v>663</v>
      </c>
      <c r="G211" s="134" t="s">
        <v>176</v>
      </c>
      <c r="H211" s="135">
        <v>329</v>
      </c>
      <c r="I211" s="136"/>
      <c r="J211" s="137">
        <f>ROUND(I211*H211,2)</f>
        <v>0</v>
      </c>
      <c r="K211" s="133" t="s">
        <v>169</v>
      </c>
      <c r="L211" s="31"/>
      <c r="M211" s="138" t="s">
        <v>1</v>
      </c>
      <c r="N211" s="139" t="s">
        <v>43</v>
      </c>
      <c r="P211" s="140">
        <f>O211*H211</f>
        <v>0</v>
      </c>
      <c r="Q211" s="140">
        <v>0</v>
      </c>
      <c r="R211" s="140">
        <f>Q211*H211</f>
        <v>0</v>
      </c>
      <c r="S211" s="140">
        <v>0</v>
      </c>
      <c r="T211" s="141">
        <f>S211*H211</f>
        <v>0</v>
      </c>
      <c r="AR211" s="142" t="s">
        <v>170</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170</v>
      </c>
      <c r="BM211" s="142" t="s">
        <v>664</v>
      </c>
    </row>
    <row r="212" spans="2:65" s="1" customFormat="1" ht="29.25">
      <c r="B212" s="31"/>
      <c r="D212" s="144" t="s">
        <v>172</v>
      </c>
      <c r="F212" s="145" t="s">
        <v>665</v>
      </c>
      <c r="I212" s="146"/>
      <c r="L212" s="31"/>
      <c r="M212" s="147"/>
      <c r="T212" s="55"/>
      <c r="AT212" s="16" t="s">
        <v>172</v>
      </c>
      <c r="AU212" s="16" t="s">
        <v>88</v>
      </c>
    </row>
    <row r="213" spans="2:65" s="12" customFormat="1" ht="11.25">
      <c r="B213" s="148"/>
      <c r="D213" s="144" t="s">
        <v>179</v>
      </c>
      <c r="E213" s="149" t="s">
        <v>1</v>
      </c>
      <c r="F213" s="150" t="s">
        <v>661</v>
      </c>
      <c r="H213" s="151">
        <v>329</v>
      </c>
      <c r="I213" s="152"/>
      <c r="L213" s="148"/>
      <c r="M213" s="153"/>
      <c r="T213" s="154"/>
      <c r="AT213" s="149" t="s">
        <v>179</v>
      </c>
      <c r="AU213" s="149" t="s">
        <v>88</v>
      </c>
      <c r="AV213" s="12" t="s">
        <v>88</v>
      </c>
      <c r="AW213" s="12" t="s">
        <v>34</v>
      </c>
      <c r="AX213" s="12" t="s">
        <v>78</v>
      </c>
      <c r="AY213" s="149" t="s">
        <v>162</v>
      </c>
    </row>
    <row r="214" spans="2:65" s="13" customFormat="1" ht="11.25">
      <c r="B214" s="155"/>
      <c r="D214" s="144" t="s">
        <v>179</v>
      </c>
      <c r="E214" s="156" t="s">
        <v>1</v>
      </c>
      <c r="F214" s="157" t="s">
        <v>181</v>
      </c>
      <c r="H214" s="158">
        <v>329</v>
      </c>
      <c r="I214" s="159"/>
      <c r="L214" s="155"/>
      <c r="M214" s="160"/>
      <c r="T214" s="161"/>
      <c r="AT214" s="156" t="s">
        <v>179</v>
      </c>
      <c r="AU214" s="156" t="s">
        <v>88</v>
      </c>
      <c r="AV214" s="13" t="s">
        <v>170</v>
      </c>
      <c r="AW214" s="13" t="s">
        <v>34</v>
      </c>
      <c r="AX214" s="13" t="s">
        <v>86</v>
      </c>
      <c r="AY214" s="156" t="s">
        <v>162</v>
      </c>
    </row>
    <row r="215" spans="2:65" s="1" customFormat="1" ht="37.9" customHeight="1">
      <c r="B215" s="31"/>
      <c r="C215" s="131" t="s">
        <v>338</v>
      </c>
      <c r="D215" s="131" t="s">
        <v>165</v>
      </c>
      <c r="E215" s="132" t="s">
        <v>666</v>
      </c>
      <c r="F215" s="133" t="s">
        <v>667</v>
      </c>
      <c r="G215" s="134" t="s">
        <v>176</v>
      </c>
      <c r="H215" s="135">
        <v>329</v>
      </c>
      <c r="I215" s="136"/>
      <c r="J215" s="137">
        <f>ROUND(I215*H215,2)</f>
        <v>0</v>
      </c>
      <c r="K215" s="133" t="s">
        <v>169</v>
      </c>
      <c r="L215" s="31"/>
      <c r="M215" s="138" t="s">
        <v>1</v>
      </c>
      <c r="N215" s="139" t="s">
        <v>43</v>
      </c>
      <c r="P215" s="140">
        <f>O215*H215</f>
        <v>0</v>
      </c>
      <c r="Q215" s="140">
        <v>0</v>
      </c>
      <c r="R215" s="140">
        <f>Q215*H215</f>
        <v>0</v>
      </c>
      <c r="S215" s="140">
        <v>0</v>
      </c>
      <c r="T215" s="141">
        <f>S215*H215</f>
        <v>0</v>
      </c>
      <c r="AR215" s="142" t="s">
        <v>170</v>
      </c>
      <c r="AT215" s="142" t="s">
        <v>165</v>
      </c>
      <c r="AU215" s="142" t="s">
        <v>88</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170</v>
      </c>
      <c r="BM215" s="142" t="s">
        <v>668</v>
      </c>
    </row>
    <row r="216" spans="2:65" s="1" customFormat="1" ht="29.25">
      <c r="B216" s="31"/>
      <c r="D216" s="144" t="s">
        <v>172</v>
      </c>
      <c r="F216" s="145" t="s">
        <v>665</v>
      </c>
      <c r="I216" s="146"/>
      <c r="L216" s="31"/>
      <c r="M216" s="147"/>
      <c r="T216" s="55"/>
      <c r="AT216" s="16" t="s">
        <v>172</v>
      </c>
      <c r="AU216" s="16" t="s">
        <v>88</v>
      </c>
    </row>
    <row r="217" spans="2:65" s="12" customFormat="1" ht="11.25">
      <c r="B217" s="148"/>
      <c r="D217" s="144" t="s">
        <v>179</v>
      </c>
      <c r="E217" s="149" t="s">
        <v>1</v>
      </c>
      <c r="F217" s="150" t="s">
        <v>661</v>
      </c>
      <c r="H217" s="151">
        <v>329</v>
      </c>
      <c r="I217" s="152"/>
      <c r="L217" s="148"/>
      <c r="M217" s="153"/>
      <c r="T217" s="154"/>
      <c r="AT217" s="149" t="s">
        <v>179</v>
      </c>
      <c r="AU217" s="149" t="s">
        <v>88</v>
      </c>
      <c r="AV217" s="12" t="s">
        <v>88</v>
      </c>
      <c r="AW217" s="12" t="s">
        <v>34</v>
      </c>
      <c r="AX217" s="12" t="s">
        <v>78</v>
      </c>
      <c r="AY217" s="149" t="s">
        <v>162</v>
      </c>
    </row>
    <row r="218" spans="2:65" s="13" customFormat="1" ht="11.25">
      <c r="B218" s="155"/>
      <c r="D218" s="144" t="s">
        <v>179</v>
      </c>
      <c r="E218" s="156" t="s">
        <v>1</v>
      </c>
      <c r="F218" s="157" t="s">
        <v>181</v>
      </c>
      <c r="H218" s="158">
        <v>329</v>
      </c>
      <c r="I218" s="159"/>
      <c r="L218" s="155"/>
      <c r="M218" s="160"/>
      <c r="T218" s="161"/>
      <c r="AT218" s="156" t="s">
        <v>179</v>
      </c>
      <c r="AU218" s="156" t="s">
        <v>88</v>
      </c>
      <c r="AV218" s="13" t="s">
        <v>170</v>
      </c>
      <c r="AW218" s="13" t="s">
        <v>34</v>
      </c>
      <c r="AX218" s="13" t="s">
        <v>86</v>
      </c>
      <c r="AY218" s="156" t="s">
        <v>162</v>
      </c>
    </row>
    <row r="219" spans="2:65" s="1" customFormat="1" ht="16.5" customHeight="1">
      <c r="B219" s="31"/>
      <c r="C219" s="173" t="s">
        <v>344</v>
      </c>
      <c r="D219" s="173" t="s">
        <v>644</v>
      </c>
      <c r="E219" s="174" t="s">
        <v>669</v>
      </c>
      <c r="F219" s="175" t="s">
        <v>670</v>
      </c>
      <c r="G219" s="176" t="s">
        <v>506</v>
      </c>
      <c r="H219" s="177">
        <v>1.768</v>
      </c>
      <c r="I219" s="178"/>
      <c r="J219" s="179">
        <f>ROUND(I219*H219,2)</f>
        <v>0</v>
      </c>
      <c r="K219" s="175" t="s">
        <v>169</v>
      </c>
      <c r="L219" s="180"/>
      <c r="M219" s="181" t="s">
        <v>1</v>
      </c>
      <c r="N219" s="182" t="s">
        <v>43</v>
      </c>
      <c r="P219" s="140">
        <f>O219*H219</f>
        <v>0</v>
      </c>
      <c r="Q219" s="140">
        <v>1E-3</v>
      </c>
      <c r="R219" s="140">
        <f>Q219*H219</f>
        <v>1.768E-3</v>
      </c>
      <c r="S219" s="140">
        <v>0</v>
      </c>
      <c r="T219" s="141">
        <f>S219*H219</f>
        <v>0</v>
      </c>
      <c r="AR219" s="142" t="s">
        <v>205</v>
      </c>
      <c r="AT219" s="142" t="s">
        <v>644</v>
      </c>
      <c r="AU219" s="142" t="s">
        <v>88</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170</v>
      </c>
      <c r="BM219" s="142" t="s">
        <v>671</v>
      </c>
    </row>
    <row r="220" spans="2:65" s="12" customFormat="1" ht="11.25">
      <c r="B220" s="148"/>
      <c r="D220" s="144" t="s">
        <v>179</v>
      </c>
      <c r="E220" s="149" t="s">
        <v>1</v>
      </c>
      <c r="F220" s="150" t="s">
        <v>672</v>
      </c>
      <c r="H220" s="151">
        <v>44.2</v>
      </c>
      <c r="I220" s="152"/>
      <c r="L220" s="148"/>
      <c r="M220" s="153"/>
      <c r="T220" s="154"/>
      <c r="AT220" s="149" t="s">
        <v>179</v>
      </c>
      <c r="AU220" s="149" t="s">
        <v>88</v>
      </c>
      <c r="AV220" s="12" t="s">
        <v>88</v>
      </c>
      <c r="AW220" s="12" t="s">
        <v>34</v>
      </c>
      <c r="AX220" s="12" t="s">
        <v>78</v>
      </c>
      <c r="AY220" s="149" t="s">
        <v>162</v>
      </c>
    </row>
    <row r="221" spans="2:65" s="13" customFormat="1" ht="11.25">
      <c r="B221" s="155"/>
      <c r="D221" s="144" t="s">
        <v>179</v>
      </c>
      <c r="E221" s="156" t="s">
        <v>1</v>
      </c>
      <c r="F221" s="157" t="s">
        <v>181</v>
      </c>
      <c r="H221" s="158">
        <v>44.2</v>
      </c>
      <c r="I221" s="159"/>
      <c r="L221" s="155"/>
      <c r="M221" s="160"/>
      <c r="T221" s="161"/>
      <c r="AT221" s="156" t="s">
        <v>179</v>
      </c>
      <c r="AU221" s="156" t="s">
        <v>88</v>
      </c>
      <c r="AV221" s="13" t="s">
        <v>170</v>
      </c>
      <c r="AW221" s="13" t="s">
        <v>34</v>
      </c>
      <c r="AX221" s="13" t="s">
        <v>86</v>
      </c>
      <c r="AY221" s="156" t="s">
        <v>162</v>
      </c>
    </row>
    <row r="222" spans="2:65" s="12" customFormat="1" ht="11.25">
      <c r="B222" s="148"/>
      <c r="D222" s="144" t="s">
        <v>179</v>
      </c>
      <c r="F222" s="150" t="s">
        <v>673</v>
      </c>
      <c r="H222" s="151">
        <v>1.768</v>
      </c>
      <c r="I222" s="152"/>
      <c r="L222" s="148"/>
      <c r="M222" s="153"/>
      <c r="T222" s="154"/>
      <c r="AT222" s="149" t="s">
        <v>179</v>
      </c>
      <c r="AU222" s="149" t="s">
        <v>88</v>
      </c>
      <c r="AV222" s="12" t="s">
        <v>88</v>
      </c>
      <c r="AW222" s="12" t="s">
        <v>4</v>
      </c>
      <c r="AX222" s="12" t="s">
        <v>86</v>
      </c>
      <c r="AY222" s="149" t="s">
        <v>162</v>
      </c>
    </row>
    <row r="223" spans="2:65" s="11" customFormat="1" ht="22.9" customHeight="1">
      <c r="B223" s="119"/>
      <c r="D223" s="120" t="s">
        <v>77</v>
      </c>
      <c r="E223" s="129" t="s">
        <v>88</v>
      </c>
      <c r="F223" s="129" t="s">
        <v>674</v>
      </c>
      <c r="I223" s="122"/>
      <c r="J223" s="130">
        <f>BK223</f>
        <v>0</v>
      </c>
      <c r="L223" s="119"/>
      <c r="M223" s="124"/>
      <c r="P223" s="125">
        <f>SUM(P224:P248)</f>
        <v>0</v>
      </c>
      <c r="R223" s="125">
        <f>SUM(R224:R248)</f>
        <v>476.5645715</v>
      </c>
      <c r="T223" s="126">
        <f>SUM(T224:T248)</f>
        <v>0</v>
      </c>
      <c r="AR223" s="120" t="s">
        <v>86</v>
      </c>
      <c r="AT223" s="127" t="s">
        <v>77</v>
      </c>
      <c r="AU223" s="127" t="s">
        <v>86</v>
      </c>
      <c r="AY223" s="120" t="s">
        <v>162</v>
      </c>
      <c r="BK223" s="128">
        <f>SUM(BK224:BK248)</f>
        <v>0</v>
      </c>
    </row>
    <row r="224" spans="2:65" s="1" customFormat="1" ht="24.2" customHeight="1">
      <c r="B224" s="31"/>
      <c r="C224" s="131" t="s">
        <v>350</v>
      </c>
      <c r="D224" s="131" t="s">
        <v>165</v>
      </c>
      <c r="E224" s="132" t="s">
        <v>675</v>
      </c>
      <c r="F224" s="133" t="s">
        <v>676</v>
      </c>
      <c r="G224" s="134" t="s">
        <v>168</v>
      </c>
      <c r="H224" s="135">
        <v>17.760000000000002</v>
      </c>
      <c r="I224" s="136"/>
      <c r="J224" s="137">
        <f>ROUND(I224*H224,2)</f>
        <v>0</v>
      </c>
      <c r="K224" s="133" t="s">
        <v>169</v>
      </c>
      <c r="L224" s="31"/>
      <c r="M224" s="138" t="s">
        <v>1</v>
      </c>
      <c r="N224" s="139" t="s">
        <v>43</v>
      </c>
      <c r="P224" s="140">
        <f>O224*H224</f>
        <v>0</v>
      </c>
      <c r="Q224" s="140">
        <v>2.47214</v>
      </c>
      <c r="R224" s="140">
        <f>Q224*H224</f>
        <v>43.905206400000004</v>
      </c>
      <c r="S224" s="140">
        <v>0</v>
      </c>
      <c r="T224" s="141">
        <f>S224*H224</f>
        <v>0</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677</v>
      </c>
    </row>
    <row r="225" spans="2:65" s="1" customFormat="1" ht="29.25">
      <c r="B225" s="31"/>
      <c r="D225" s="144" t="s">
        <v>172</v>
      </c>
      <c r="F225" s="145" t="s">
        <v>678</v>
      </c>
      <c r="I225" s="146"/>
      <c r="L225" s="31"/>
      <c r="M225" s="147"/>
      <c r="T225" s="55"/>
      <c r="AT225" s="16" t="s">
        <v>172</v>
      </c>
      <c r="AU225" s="16" t="s">
        <v>88</v>
      </c>
    </row>
    <row r="226" spans="2:65" s="12" customFormat="1" ht="11.25">
      <c r="B226" s="148"/>
      <c r="D226" s="144" t="s">
        <v>179</v>
      </c>
      <c r="E226" s="149" t="s">
        <v>1</v>
      </c>
      <c r="F226" s="150" t="s">
        <v>679</v>
      </c>
      <c r="H226" s="151">
        <v>17.760000000000002</v>
      </c>
      <c r="I226" s="152"/>
      <c r="L226" s="148"/>
      <c r="M226" s="153"/>
      <c r="T226" s="154"/>
      <c r="AT226" s="149" t="s">
        <v>179</v>
      </c>
      <c r="AU226" s="149" t="s">
        <v>88</v>
      </c>
      <c r="AV226" s="12" t="s">
        <v>88</v>
      </c>
      <c r="AW226" s="12" t="s">
        <v>34</v>
      </c>
      <c r="AX226" s="12" t="s">
        <v>78</v>
      </c>
      <c r="AY226" s="149" t="s">
        <v>162</v>
      </c>
    </row>
    <row r="227" spans="2:65" s="13" customFormat="1" ht="11.25">
      <c r="B227" s="155"/>
      <c r="D227" s="144" t="s">
        <v>179</v>
      </c>
      <c r="E227" s="156" t="s">
        <v>1</v>
      </c>
      <c r="F227" s="157" t="s">
        <v>181</v>
      </c>
      <c r="H227" s="158">
        <v>17.760000000000002</v>
      </c>
      <c r="I227" s="159"/>
      <c r="L227" s="155"/>
      <c r="M227" s="160"/>
      <c r="T227" s="161"/>
      <c r="AT227" s="156" t="s">
        <v>179</v>
      </c>
      <c r="AU227" s="156" t="s">
        <v>88</v>
      </c>
      <c r="AV227" s="13" t="s">
        <v>170</v>
      </c>
      <c r="AW227" s="13" t="s">
        <v>34</v>
      </c>
      <c r="AX227" s="13" t="s">
        <v>86</v>
      </c>
      <c r="AY227" s="156" t="s">
        <v>162</v>
      </c>
    </row>
    <row r="228" spans="2:65" s="1" customFormat="1" ht="24.2" customHeight="1">
      <c r="B228" s="31"/>
      <c r="C228" s="131" t="s">
        <v>355</v>
      </c>
      <c r="D228" s="131" t="s">
        <v>165</v>
      </c>
      <c r="E228" s="132" t="s">
        <v>680</v>
      </c>
      <c r="F228" s="133" t="s">
        <v>681</v>
      </c>
      <c r="G228" s="134" t="s">
        <v>168</v>
      </c>
      <c r="H228" s="135">
        <v>93.5</v>
      </c>
      <c r="I228" s="136"/>
      <c r="J228" s="137">
        <f>ROUND(I228*H228,2)</f>
        <v>0</v>
      </c>
      <c r="K228" s="133" t="s">
        <v>169</v>
      </c>
      <c r="L228" s="31"/>
      <c r="M228" s="138" t="s">
        <v>1</v>
      </c>
      <c r="N228" s="139" t="s">
        <v>43</v>
      </c>
      <c r="P228" s="140">
        <f>O228*H228</f>
        <v>0</v>
      </c>
      <c r="Q228" s="140">
        <v>2.5018699999999998</v>
      </c>
      <c r="R228" s="140">
        <f>Q228*H228</f>
        <v>233.92484499999998</v>
      </c>
      <c r="S228" s="140">
        <v>0</v>
      </c>
      <c r="T228" s="141">
        <f>S228*H228</f>
        <v>0</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682</v>
      </c>
    </row>
    <row r="229" spans="2:65" s="1" customFormat="1" ht="19.5">
      <c r="B229" s="31"/>
      <c r="D229" s="144" t="s">
        <v>172</v>
      </c>
      <c r="F229" s="145" t="s">
        <v>683</v>
      </c>
      <c r="I229" s="146"/>
      <c r="L229" s="31"/>
      <c r="M229" s="147"/>
      <c r="T229" s="55"/>
      <c r="AT229" s="16" t="s">
        <v>172</v>
      </c>
      <c r="AU229" s="16" t="s">
        <v>88</v>
      </c>
    </row>
    <row r="230" spans="2:65" s="12" customFormat="1" ht="11.25">
      <c r="B230" s="148"/>
      <c r="D230" s="144" t="s">
        <v>179</v>
      </c>
      <c r="E230" s="149" t="s">
        <v>1</v>
      </c>
      <c r="F230" s="150" t="s">
        <v>684</v>
      </c>
      <c r="H230" s="151">
        <v>93.5</v>
      </c>
      <c r="I230" s="152"/>
      <c r="L230" s="148"/>
      <c r="M230" s="153"/>
      <c r="T230" s="154"/>
      <c r="AT230" s="149" t="s">
        <v>179</v>
      </c>
      <c r="AU230" s="149" t="s">
        <v>88</v>
      </c>
      <c r="AV230" s="12" t="s">
        <v>88</v>
      </c>
      <c r="AW230" s="12" t="s">
        <v>34</v>
      </c>
      <c r="AX230" s="12" t="s">
        <v>78</v>
      </c>
      <c r="AY230" s="149" t="s">
        <v>162</v>
      </c>
    </row>
    <row r="231" spans="2:65" s="13" customFormat="1" ht="11.25">
      <c r="B231" s="155"/>
      <c r="D231" s="144" t="s">
        <v>179</v>
      </c>
      <c r="E231" s="156" t="s">
        <v>1</v>
      </c>
      <c r="F231" s="157" t="s">
        <v>181</v>
      </c>
      <c r="H231" s="158">
        <v>93.5</v>
      </c>
      <c r="I231" s="159"/>
      <c r="L231" s="155"/>
      <c r="M231" s="160"/>
      <c r="T231" s="161"/>
      <c r="AT231" s="156" t="s">
        <v>179</v>
      </c>
      <c r="AU231" s="156" t="s">
        <v>88</v>
      </c>
      <c r="AV231" s="13" t="s">
        <v>170</v>
      </c>
      <c r="AW231" s="13" t="s">
        <v>34</v>
      </c>
      <c r="AX231" s="13" t="s">
        <v>86</v>
      </c>
      <c r="AY231" s="156" t="s">
        <v>162</v>
      </c>
    </row>
    <row r="232" spans="2:65" s="1" customFormat="1" ht="33" customHeight="1">
      <c r="B232" s="31"/>
      <c r="C232" s="131" t="s">
        <v>359</v>
      </c>
      <c r="D232" s="131" t="s">
        <v>165</v>
      </c>
      <c r="E232" s="132" t="s">
        <v>685</v>
      </c>
      <c r="F232" s="133" t="s">
        <v>686</v>
      </c>
      <c r="G232" s="134" t="s">
        <v>176</v>
      </c>
      <c r="H232" s="135">
        <v>71.438000000000002</v>
      </c>
      <c r="I232" s="136"/>
      <c r="J232" s="137">
        <f>ROUND(I232*H232,2)</f>
        <v>0</v>
      </c>
      <c r="K232" s="133" t="s">
        <v>169</v>
      </c>
      <c r="L232" s="31"/>
      <c r="M232" s="138" t="s">
        <v>1</v>
      </c>
      <c r="N232" s="139" t="s">
        <v>43</v>
      </c>
      <c r="P232" s="140">
        <f>O232*H232</f>
        <v>0</v>
      </c>
      <c r="Q232" s="140">
        <v>1.2381500000000001</v>
      </c>
      <c r="R232" s="140">
        <f>Q232*H232</f>
        <v>88.450959700000013</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687</v>
      </c>
    </row>
    <row r="233" spans="2:65" s="1" customFormat="1" ht="29.25">
      <c r="B233" s="31"/>
      <c r="D233" s="144" t="s">
        <v>172</v>
      </c>
      <c r="F233" s="145" t="s">
        <v>688</v>
      </c>
      <c r="I233" s="146"/>
      <c r="L233" s="31"/>
      <c r="M233" s="147"/>
      <c r="T233" s="55"/>
      <c r="AT233" s="16" t="s">
        <v>172</v>
      </c>
      <c r="AU233" s="16" t="s">
        <v>88</v>
      </c>
    </row>
    <row r="234" spans="2:65" s="12" customFormat="1" ht="22.5">
      <c r="B234" s="148"/>
      <c r="D234" s="144" t="s">
        <v>179</v>
      </c>
      <c r="E234" s="149" t="s">
        <v>1</v>
      </c>
      <c r="F234" s="150" t="s">
        <v>689</v>
      </c>
      <c r="H234" s="151">
        <v>71.438000000000002</v>
      </c>
      <c r="I234" s="152"/>
      <c r="L234" s="148"/>
      <c r="M234" s="153"/>
      <c r="T234" s="154"/>
      <c r="AT234" s="149" t="s">
        <v>179</v>
      </c>
      <c r="AU234" s="149" t="s">
        <v>88</v>
      </c>
      <c r="AV234" s="12" t="s">
        <v>88</v>
      </c>
      <c r="AW234" s="12" t="s">
        <v>34</v>
      </c>
      <c r="AX234" s="12" t="s">
        <v>78</v>
      </c>
      <c r="AY234" s="149" t="s">
        <v>162</v>
      </c>
    </row>
    <row r="235" spans="2:65" s="13" customFormat="1" ht="11.25">
      <c r="B235" s="155"/>
      <c r="D235" s="144" t="s">
        <v>179</v>
      </c>
      <c r="E235" s="156" t="s">
        <v>1</v>
      </c>
      <c r="F235" s="157" t="s">
        <v>181</v>
      </c>
      <c r="H235" s="158">
        <v>71.438000000000002</v>
      </c>
      <c r="I235" s="159"/>
      <c r="L235" s="155"/>
      <c r="M235" s="160"/>
      <c r="T235" s="161"/>
      <c r="AT235" s="156" t="s">
        <v>179</v>
      </c>
      <c r="AU235" s="156" t="s">
        <v>88</v>
      </c>
      <c r="AV235" s="13" t="s">
        <v>170</v>
      </c>
      <c r="AW235" s="13" t="s">
        <v>34</v>
      </c>
      <c r="AX235" s="13" t="s">
        <v>86</v>
      </c>
      <c r="AY235" s="156" t="s">
        <v>162</v>
      </c>
    </row>
    <row r="236" spans="2:65" s="1" customFormat="1" ht="24.2" customHeight="1">
      <c r="B236" s="31"/>
      <c r="C236" s="131" t="s">
        <v>364</v>
      </c>
      <c r="D236" s="131" t="s">
        <v>165</v>
      </c>
      <c r="E236" s="132" t="s">
        <v>690</v>
      </c>
      <c r="F236" s="133" t="s">
        <v>691</v>
      </c>
      <c r="G236" s="134" t="s">
        <v>168</v>
      </c>
      <c r="H236" s="135">
        <v>41</v>
      </c>
      <c r="I236" s="136"/>
      <c r="J236" s="137">
        <f>ROUND(I236*H236,2)</f>
        <v>0</v>
      </c>
      <c r="K236" s="133" t="s">
        <v>169</v>
      </c>
      <c r="L236" s="31"/>
      <c r="M236" s="138" t="s">
        <v>1</v>
      </c>
      <c r="N236" s="139" t="s">
        <v>43</v>
      </c>
      <c r="P236" s="140">
        <f>O236*H236</f>
        <v>0</v>
      </c>
      <c r="Q236" s="140">
        <v>2.5504500000000001</v>
      </c>
      <c r="R236" s="140">
        <f>Q236*H236</f>
        <v>104.56845</v>
      </c>
      <c r="S236" s="140">
        <v>0</v>
      </c>
      <c r="T236" s="141">
        <f>S236*H236</f>
        <v>0</v>
      </c>
      <c r="AR236" s="142" t="s">
        <v>170</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170</v>
      </c>
      <c r="BM236" s="142" t="s">
        <v>692</v>
      </c>
    </row>
    <row r="237" spans="2:65" s="1" customFormat="1" ht="29.25">
      <c r="B237" s="31"/>
      <c r="D237" s="144" t="s">
        <v>172</v>
      </c>
      <c r="F237" s="145" t="s">
        <v>693</v>
      </c>
      <c r="I237" s="146"/>
      <c r="L237" s="31"/>
      <c r="M237" s="147"/>
      <c r="T237" s="55"/>
      <c r="AT237" s="16" t="s">
        <v>172</v>
      </c>
      <c r="AU237" s="16" t="s">
        <v>88</v>
      </c>
    </row>
    <row r="238" spans="2:65" s="12" customFormat="1" ht="11.25">
      <c r="B238" s="148"/>
      <c r="D238" s="144" t="s">
        <v>179</v>
      </c>
      <c r="E238" s="149" t="s">
        <v>1</v>
      </c>
      <c r="F238" s="150" t="s">
        <v>694</v>
      </c>
      <c r="H238" s="151">
        <v>41</v>
      </c>
      <c r="I238" s="152"/>
      <c r="L238" s="148"/>
      <c r="M238" s="153"/>
      <c r="T238" s="154"/>
      <c r="AT238" s="149" t="s">
        <v>179</v>
      </c>
      <c r="AU238" s="149" t="s">
        <v>88</v>
      </c>
      <c r="AV238" s="12" t="s">
        <v>88</v>
      </c>
      <c r="AW238" s="12" t="s">
        <v>34</v>
      </c>
      <c r="AX238" s="12" t="s">
        <v>78</v>
      </c>
      <c r="AY238" s="149" t="s">
        <v>162</v>
      </c>
    </row>
    <row r="239" spans="2:65" s="13" customFormat="1" ht="11.25">
      <c r="B239" s="155"/>
      <c r="D239" s="144" t="s">
        <v>179</v>
      </c>
      <c r="E239" s="156" t="s">
        <v>1</v>
      </c>
      <c r="F239" s="157" t="s">
        <v>181</v>
      </c>
      <c r="H239" s="158">
        <v>41</v>
      </c>
      <c r="I239" s="159"/>
      <c r="L239" s="155"/>
      <c r="M239" s="160"/>
      <c r="T239" s="161"/>
      <c r="AT239" s="156" t="s">
        <v>179</v>
      </c>
      <c r="AU239" s="156" t="s">
        <v>88</v>
      </c>
      <c r="AV239" s="13" t="s">
        <v>170</v>
      </c>
      <c r="AW239" s="13" t="s">
        <v>34</v>
      </c>
      <c r="AX239" s="13" t="s">
        <v>86</v>
      </c>
      <c r="AY239" s="156" t="s">
        <v>162</v>
      </c>
    </row>
    <row r="240" spans="2:65" s="1" customFormat="1" ht="24.2" customHeight="1">
      <c r="B240" s="31"/>
      <c r="C240" s="131" t="s">
        <v>372</v>
      </c>
      <c r="D240" s="131" t="s">
        <v>165</v>
      </c>
      <c r="E240" s="132" t="s">
        <v>695</v>
      </c>
      <c r="F240" s="133" t="s">
        <v>696</v>
      </c>
      <c r="G240" s="134" t="s">
        <v>176</v>
      </c>
      <c r="H240" s="135">
        <v>56.75</v>
      </c>
      <c r="I240" s="136"/>
      <c r="J240" s="137">
        <f>ROUND(I240*H240,2)</f>
        <v>0</v>
      </c>
      <c r="K240" s="133" t="s">
        <v>169</v>
      </c>
      <c r="L240" s="31"/>
      <c r="M240" s="138" t="s">
        <v>1</v>
      </c>
      <c r="N240" s="139" t="s">
        <v>43</v>
      </c>
      <c r="P240" s="140">
        <f>O240*H240</f>
        <v>0</v>
      </c>
      <c r="Q240" s="140">
        <v>4.0800000000000003E-3</v>
      </c>
      <c r="R240" s="140">
        <f>Q240*H240</f>
        <v>0.23154000000000002</v>
      </c>
      <c r="S240" s="140">
        <v>0</v>
      </c>
      <c r="T240" s="141">
        <f>S240*H240</f>
        <v>0</v>
      </c>
      <c r="AR240" s="142" t="s">
        <v>170</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170</v>
      </c>
      <c r="BM240" s="142" t="s">
        <v>697</v>
      </c>
    </row>
    <row r="241" spans="2:65" s="1" customFormat="1" ht="19.5">
      <c r="B241" s="31"/>
      <c r="D241" s="144" t="s">
        <v>172</v>
      </c>
      <c r="F241" s="145" t="s">
        <v>698</v>
      </c>
      <c r="I241" s="146"/>
      <c r="L241" s="31"/>
      <c r="M241" s="147"/>
      <c r="T241" s="55"/>
      <c r="AT241" s="16" t="s">
        <v>172</v>
      </c>
      <c r="AU241" s="16" t="s">
        <v>88</v>
      </c>
    </row>
    <row r="242" spans="2:65" s="12" customFormat="1" ht="11.25">
      <c r="B242" s="148"/>
      <c r="D242" s="144" t="s">
        <v>179</v>
      </c>
      <c r="E242" s="149" t="s">
        <v>1</v>
      </c>
      <c r="F242" s="150" t="s">
        <v>699</v>
      </c>
      <c r="H242" s="151">
        <v>56.75</v>
      </c>
      <c r="I242" s="152"/>
      <c r="L242" s="148"/>
      <c r="M242" s="153"/>
      <c r="T242" s="154"/>
      <c r="AT242" s="149" t="s">
        <v>179</v>
      </c>
      <c r="AU242" s="149" t="s">
        <v>88</v>
      </c>
      <c r="AV242" s="12" t="s">
        <v>88</v>
      </c>
      <c r="AW242" s="12" t="s">
        <v>34</v>
      </c>
      <c r="AX242" s="12" t="s">
        <v>78</v>
      </c>
      <c r="AY242" s="149" t="s">
        <v>162</v>
      </c>
    </row>
    <row r="243" spans="2:65" s="13" customFormat="1" ht="11.25">
      <c r="B243" s="155"/>
      <c r="D243" s="144" t="s">
        <v>179</v>
      </c>
      <c r="E243" s="156" t="s">
        <v>1</v>
      </c>
      <c r="F243" s="157" t="s">
        <v>181</v>
      </c>
      <c r="H243" s="158">
        <v>56.75</v>
      </c>
      <c r="I243" s="159"/>
      <c r="L243" s="155"/>
      <c r="M243" s="160"/>
      <c r="T243" s="161"/>
      <c r="AT243" s="156" t="s">
        <v>179</v>
      </c>
      <c r="AU243" s="156" t="s">
        <v>88</v>
      </c>
      <c r="AV243" s="13" t="s">
        <v>170</v>
      </c>
      <c r="AW243" s="13" t="s">
        <v>34</v>
      </c>
      <c r="AX243" s="13" t="s">
        <v>86</v>
      </c>
      <c r="AY243" s="156" t="s">
        <v>162</v>
      </c>
    </row>
    <row r="244" spans="2:65" s="1" customFormat="1" ht="24.2" customHeight="1">
      <c r="B244" s="31"/>
      <c r="C244" s="131" t="s">
        <v>377</v>
      </c>
      <c r="D244" s="131" t="s">
        <v>165</v>
      </c>
      <c r="E244" s="132" t="s">
        <v>700</v>
      </c>
      <c r="F244" s="133" t="s">
        <v>701</v>
      </c>
      <c r="G244" s="134" t="s">
        <v>176</v>
      </c>
      <c r="H244" s="135">
        <v>56.75</v>
      </c>
      <c r="I244" s="136"/>
      <c r="J244" s="137">
        <f>ROUND(I244*H244,2)</f>
        <v>0</v>
      </c>
      <c r="K244" s="133" t="s">
        <v>169</v>
      </c>
      <c r="L244" s="31"/>
      <c r="M244" s="138" t="s">
        <v>1</v>
      </c>
      <c r="N244" s="139" t="s">
        <v>43</v>
      </c>
      <c r="P244" s="140">
        <f>O244*H244</f>
        <v>0</v>
      </c>
      <c r="Q244" s="140">
        <v>0</v>
      </c>
      <c r="R244" s="140">
        <f>Q244*H244</f>
        <v>0</v>
      </c>
      <c r="S244" s="140">
        <v>0</v>
      </c>
      <c r="T244" s="141">
        <f>S244*H244</f>
        <v>0</v>
      </c>
      <c r="AR244" s="142" t="s">
        <v>170</v>
      </c>
      <c r="AT244" s="142" t="s">
        <v>165</v>
      </c>
      <c r="AU244" s="142" t="s">
        <v>88</v>
      </c>
      <c r="AY244" s="16" t="s">
        <v>162</v>
      </c>
      <c r="BE244" s="143">
        <f>IF(N244="základní",J244,0)</f>
        <v>0</v>
      </c>
      <c r="BF244" s="143">
        <f>IF(N244="snížená",J244,0)</f>
        <v>0</v>
      </c>
      <c r="BG244" s="143">
        <f>IF(N244="zákl. přenesená",J244,0)</f>
        <v>0</v>
      </c>
      <c r="BH244" s="143">
        <f>IF(N244="sníž. přenesená",J244,0)</f>
        <v>0</v>
      </c>
      <c r="BI244" s="143">
        <f>IF(N244="nulová",J244,0)</f>
        <v>0</v>
      </c>
      <c r="BJ244" s="16" t="s">
        <v>86</v>
      </c>
      <c r="BK244" s="143">
        <f>ROUND(I244*H244,2)</f>
        <v>0</v>
      </c>
      <c r="BL244" s="16" t="s">
        <v>170</v>
      </c>
      <c r="BM244" s="142" t="s">
        <v>702</v>
      </c>
    </row>
    <row r="245" spans="2:65" s="1" customFormat="1" ht="24.2" customHeight="1">
      <c r="B245" s="31"/>
      <c r="C245" s="131" t="s">
        <v>381</v>
      </c>
      <c r="D245" s="131" t="s">
        <v>165</v>
      </c>
      <c r="E245" s="132" t="s">
        <v>703</v>
      </c>
      <c r="F245" s="133" t="s">
        <v>704</v>
      </c>
      <c r="G245" s="134" t="s">
        <v>353</v>
      </c>
      <c r="H245" s="135">
        <v>5.181</v>
      </c>
      <c r="I245" s="136"/>
      <c r="J245" s="137">
        <f>ROUND(I245*H245,2)</f>
        <v>0</v>
      </c>
      <c r="K245" s="133" t="s">
        <v>169</v>
      </c>
      <c r="L245" s="31"/>
      <c r="M245" s="138" t="s">
        <v>1</v>
      </c>
      <c r="N245" s="139" t="s">
        <v>43</v>
      </c>
      <c r="P245" s="140">
        <f>O245*H245</f>
        <v>0</v>
      </c>
      <c r="Q245" s="140">
        <v>1.0584</v>
      </c>
      <c r="R245" s="140">
        <f>Q245*H245</f>
        <v>5.4835704000000005</v>
      </c>
      <c r="S245" s="140">
        <v>0</v>
      </c>
      <c r="T245" s="141">
        <f>S245*H245</f>
        <v>0</v>
      </c>
      <c r="AR245" s="142" t="s">
        <v>170</v>
      </c>
      <c r="AT245" s="142" t="s">
        <v>165</v>
      </c>
      <c r="AU245" s="142" t="s">
        <v>88</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170</v>
      </c>
      <c r="BM245" s="142" t="s">
        <v>705</v>
      </c>
    </row>
    <row r="246" spans="2:65" s="1" customFormat="1" ht="29.25">
      <c r="B246" s="31"/>
      <c r="D246" s="144" t="s">
        <v>172</v>
      </c>
      <c r="F246" s="145" t="s">
        <v>706</v>
      </c>
      <c r="I246" s="146"/>
      <c r="L246" s="31"/>
      <c r="M246" s="147"/>
      <c r="T246" s="55"/>
      <c r="AT246" s="16" t="s">
        <v>172</v>
      </c>
      <c r="AU246" s="16" t="s">
        <v>88</v>
      </c>
    </row>
    <row r="247" spans="2:65" s="12" customFormat="1" ht="22.5">
      <c r="B247" s="148"/>
      <c r="D247" s="144" t="s">
        <v>179</v>
      </c>
      <c r="E247" s="149" t="s">
        <v>1</v>
      </c>
      <c r="F247" s="150" t="s">
        <v>707</v>
      </c>
      <c r="H247" s="151">
        <v>5.181</v>
      </c>
      <c r="I247" s="152"/>
      <c r="L247" s="148"/>
      <c r="M247" s="153"/>
      <c r="T247" s="154"/>
      <c r="AT247" s="149" t="s">
        <v>179</v>
      </c>
      <c r="AU247" s="149" t="s">
        <v>88</v>
      </c>
      <c r="AV247" s="12" t="s">
        <v>88</v>
      </c>
      <c r="AW247" s="12" t="s">
        <v>34</v>
      </c>
      <c r="AX247" s="12" t="s">
        <v>78</v>
      </c>
      <c r="AY247" s="149" t="s">
        <v>162</v>
      </c>
    </row>
    <row r="248" spans="2:65" s="13" customFormat="1" ht="11.25">
      <c r="B248" s="155"/>
      <c r="D248" s="144" t="s">
        <v>179</v>
      </c>
      <c r="E248" s="156" t="s">
        <v>1</v>
      </c>
      <c r="F248" s="157" t="s">
        <v>181</v>
      </c>
      <c r="H248" s="158">
        <v>5.181</v>
      </c>
      <c r="I248" s="159"/>
      <c r="L248" s="155"/>
      <c r="M248" s="160"/>
      <c r="T248" s="161"/>
      <c r="AT248" s="156" t="s">
        <v>179</v>
      </c>
      <c r="AU248" s="156" t="s">
        <v>88</v>
      </c>
      <c r="AV248" s="13" t="s">
        <v>170</v>
      </c>
      <c r="AW248" s="13" t="s">
        <v>34</v>
      </c>
      <c r="AX248" s="13" t="s">
        <v>86</v>
      </c>
      <c r="AY248" s="156" t="s">
        <v>162</v>
      </c>
    </row>
    <row r="249" spans="2:65" s="11" customFormat="1" ht="22.9" customHeight="1">
      <c r="B249" s="119"/>
      <c r="D249" s="120" t="s">
        <v>77</v>
      </c>
      <c r="E249" s="129" t="s">
        <v>182</v>
      </c>
      <c r="F249" s="129" t="s">
        <v>708</v>
      </c>
      <c r="I249" s="122"/>
      <c r="J249" s="130">
        <f>BK249</f>
        <v>0</v>
      </c>
      <c r="L249" s="119"/>
      <c r="M249" s="124"/>
      <c r="P249" s="125">
        <f>SUM(P250:P358)</f>
        <v>0</v>
      </c>
      <c r="R249" s="125">
        <f>SUM(R250:R358)</f>
        <v>374.47814196000007</v>
      </c>
      <c r="T249" s="126">
        <f>SUM(T250:T358)</f>
        <v>0</v>
      </c>
      <c r="AR249" s="120" t="s">
        <v>86</v>
      </c>
      <c r="AT249" s="127" t="s">
        <v>77</v>
      </c>
      <c r="AU249" s="127" t="s">
        <v>86</v>
      </c>
      <c r="AY249" s="120" t="s">
        <v>162</v>
      </c>
      <c r="BK249" s="128">
        <f>SUM(BK250:BK358)</f>
        <v>0</v>
      </c>
    </row>
    <row r="250" spans="2:65" s="1" customFormat="1" ht="37.9" customHeight="1">
      <c r="B250" s="31"/>
      <c r="C250" s="131" t="s">
        <v>387</v>
      </c>
      <c r="D250" s="131" t="s">
        <v>165</v>
      </c>
      <c r="E250" s="132" t="s">
        <v>709</v>
      </c>
      <c r="F250" s="133" t="s">
        <v>710</v>
      </c>
      <c r="G250" s="134" t="s">
        <v>268</v>
      </c>
      <c r="H250" s="135">
        <v>5</v>
      </c>
      <c r="I250" s="136"/>
      <c r="J250" s="137">
        <f>ROUND(I250*H250,2)</f>
        <v>0</v>
      </c>
      <c r="K250" s="133" t="s">
        <v>169</v>
      </c>
      <c r="L250" s="31"/>
      <c r="M250" s="138" t="s">
        <v>1</v>
      </c>
      <c r="N250" s="139" t="s">
        <v>43</v>
      </c>
      <c r="P250" s="140">
        <f>O250*H250</f>
        <v>0</v>
      </c>
      <c r="Q250" s="140">
        <v>0.24041999999999999</v>
      </c>
      <c r="R250" s="140">
        <f>Q250*H250</f>
        <v>1.2020999999999999</v>
      </c>
      <c r="S250" s="140">
        <v>0</v>
      </c>
      <c r="T250" s="141">
        <f>S250*H250</f>
        <v>0</v>
      </c>
      <c r="AR250" s="142" t="s">
        <v>170</v>
      </c>
      <c r="AT250" s="142" t="s">
        <v>165</v>
      </c>
      <c r="AU250" s="142" t="s">
        <v>88</v>
      </c>
      <c r="AY250" s="16" t="s">
        <v>162</v>
      </c>
      <c r="BE250" s="143">
        <f>IF(N250="základní",J250,0)</f>
        <v>0</v>
      </c>
      <c r="BF250" s="143">
        <f>IF(N250="snížená",J250,0)</f>
        <v>0</v>
      </c>
      <c r="BG250" s="143">
        <f>IF(N250="zákl. přenesená",J250,0)</f>
        <v>0</v>
      </c>
      <c r="BH250" s="143">
        <f>IF(N250="sníž. přenesená",J250,0)</f>
        <v>0</v>
      </c>
      <c r="BI250" s="143">
        <f>IF(N250="nulová",J250,0)</f>
        <v>0</v>
      </c>
      <c r="BJ250" s="16" t="s">
        <v>86</v>
      </c>
      <c r="BK250" s="143">
        <f>ROUND(I250*H250,2)</f>
        <v>0</v>
      </c>
      <c r="BL250" s="16" t="s">
        <v>170</v>
      </c>
      <c r="BM250" s="142" t="s">
        <v>711</v>
      </c>
    </row>
    <row r="251" spans="2:65" s="1" customFormat="1" ht="19.5">
      <c r="B251" s="31"/>
      <c r="D251" s="144" t="s">
        <v>172</v>
      </c>
      <c r="F251" s="145" t="s">
        <v>712</v>
      </c>
      <c r="I251" s="146"/>
      <c r="L251" s="31"/>
      <c r="M251" s="147"/>
      <c r="T251" s="55"/>
      <c r="AT251" s="16" t="s">
        <v>172</v>
      </c>
      <c r="AU251" s="16" t="s">
        <v>88</v>
      </c>
    </row>
    <row r="252" spans="2:65" s="1" customFormat="1" ht="24.2" customHeight="1">
      <c r="B252" s="31"/>
      <c r="C252" s="131" t="s">
        <v>392</v>
      </c>
      <c r="D252" s="131" t="s">
        <v>165</v>
      </c>
      <c r="E252" s="132" t="s">
        <v>713</v>
      </c>
      <c r="F252" s="133" t="s">
        <v>714</v>
      </c>
      <c r="G252" s="134" t="s">
        <v>168</v>
      </c>
      <c r="H252" s="135">
        <v>5.7469999999999999</v>
      </c>
      <c r="I252" s="136"/>
      <c r="J252" s="137">
        <f>ROUND(I252*H252,2)</f>
        <v>0</v>
      </c>
      <c r="K252" s="133" t="s">
        <v>169</v>
      </c>
      <c r="L252" s="31"/>
      <c r="M252" s="138" t="s">
        <v>1</v>
      </c>
      <c r="N252" s="139" t="s">
        <v>43</v>
      </c>
      <c r="P252" s="140">
        <f>O252*H252</f>
        <v>0</v>
      </c>
      <c r="Q252" s="140">
        <v>1.8774999999999999</v>
      </c>
      <c r="R252" s="140">
        <f>Q252*H252</f>
        <v>10.7899925</v>
      </c>
      <c r="S252" s="140">
        <v>0</v>
      </c>
      <c r="T252" s="141">
        <f>S252*H252</f>
        <v>0</v>
      </c>
      <c r="AR252" s="142" t="s">
        <v>170</v>
      </c>
      <c r="AT252" s="142" t="s">
        <v>165</v>
      </c>
      <c r="AU252" s="142" t="s">
        <v>88</v>
      </c>
      <c r="AY252" s="16" t="s">
        <v>162</v>
      </c>
      <c r="BE252" s="143">
        <f>IF(N252="základní",J252,0)</f>
        <v>0</v>
      </c>
      <c r="BF252" s="143">
        <f>IF(N252="snížená",J252,0)</f>
        <v>0</v>
      </c>
      <c r="BG252" s="143">
        <f>IF(N252="zákl. přenesená",J252,0)</f>
        <v>0</v>
      </c>
      <c r="BH252" s="143">
        <f>IF(N252="sníž. přenesená",J252,0)</f>
        <v>0</v>
      </c>
      <c r="BI252" s="143">
        <f>IF(N252="nulová",J252,0)</f>
        <v>0</v>
      </c>
      <c r="BJ252" s="16" t="s">
        <v>86</v>
      </c>
      <c r="BK252" s="143">
        <f>ROUND(I252*H252,2)</f>
        <v>0</v>
      </c>
      <c r="BL252" s="16" t="s">
        <v>170</v>
      </c>
      <c r="BM252" s="142" t="s">
        <v>715</v>
      </c>
    </row>
    <row r="253" spans="2:65" s="1" customFormat="1" ht="19.5">
      <c r="B253" s="31"/>
      <c r="D253" s="144" t="s">
        <v>172</v>
      </c>
      <c r="F253" s="145" t="s">
        <v>712</v>
      </c>
      <c r="I253" s="146"/>
      <c r="L253" s="31"/>
      <c r="M253" s="147"/>
      <c r="T253" s="55"/>
      <c r="AT253" s="16" t="s">
        <v>172</v>
      </c>
      <c r="AU253" s="16" t="s">
        <v>88</v>
      </c>
    </row>
    <row r="254" spans="2:65" s="12" customFormat="1" ht="11.25">
      <c r="B254" s="148"/>
      <c r="D254" s="144" t="s">
        <v>179</v>
      </c>
      <c r="E254" s="149" t="s">
        <v>1</v>
      </c>
      <c r="F254" s="150" t="s">
        <v>716</v>
      </c>
      <c r="H254" s="151">
        <v>5.7469999999999999</v>
      </c>
      <c r="I254" s="152"/>
      <c r="L254" s="148"/>
      <c r="M254" s="153"/>
      <c r="T254" s="154"/>
      <c r="AT254" s="149" t="s">
        <v>179</v>
      </c>
      <c r="AU254" s="149" t="s">
        <v>88</v>
      </c>
      <c r="AV254" s="12" t="s">
        <v>88</v>
      </c>
      <c r="AW254" s="12" t="s">
        <v>34</v>
      </c>
      <c r="AX254" s="12" t="s">
        <v>78</v>
      </c>
      <c r="AY254" s="149" t="s">
        <v>162</v>
      </c>
    </row>
    <row r="255" spans="2:65" s="13" customFormat="1" ht="11.25">
      <c r="B255" s="155"/>
      <c r="D255" s="144" t="s">
        <v>179</v>
      </c>
      <c r="E255" s="156" t="s">
        <v>1</v>
      </c>
      <c r="F255" s="157" t="s">
        <v>181</v>
      </c>
      <c r="H255" s="158">
        <v>5.7469999999999999</v>
      </c>
      <c r="I255" s="159"/>
      <c r="L255" s="155"/>
      <c r="M255" s="160"/>
      <c r="T255" s="161"/>
      <c r="AT255" s="156" t="s">
        <v>179</v>
      </c>
      <c r="AU255" s="156" t="s">
        <v>88</v>
      </c>
      <c r="AV255" s="13" t="s">
        <v>170</v>
      </c>
      <c r="AW255" s="13" t="s">
        <v>34</v>
      </c>
      <c r="AX255" s="13" t="s">
        <v>86</v>
      </c>
      <c r="AY255" s="156" t="s">
        <v>162</v>
      </c>
    </row>
    <row r="256" spans="2:65" s="1" customFormat="1" ht="24.2" customHeight="1">
      <c r="B256" s="31"/>
      <c r="C256" s="131" t="s">
        <v>396</v>
      </c>
      <c r="D256" s="131" t="s">
        <v>165</v>
      </c>
      <c r="E256" s="132" t="s">
        <v>717</v>
      </c>
      <c r="F256" s="133" t="s">
        <v>718</v>
      </c>
      <c r="G256" s="134" t="s">
        <v>176</v>
      </c>
      <c r="H256" s="135">
        <v>391.46</v>
      </c>
      <c r="I256" s="136"/>
      <c r="J256" s="137">
        <f>ROUND(I256*H256,2)</f>
        <v>0</v>
      </c>
      <c r="K256" s="133" t="s">
        <v>169</v>
      </c>
      <c r="L256" s="31"/>
      <c r="M256" s="138" t="s">
        <v>1</v>
      </c>
      <c r="N256" s="139" t="s">
        <v>43</v>
      </c>
      <c r="P256" s="140">
        <f>O256*H256</f>
        <v>0</v>
      </c>
      <c r="Q256" s="140">
        <v>0.26878000000000002</v>
      </c>
      <c r="R256" s="140">
        <f>Q256*H256</f>
        <v>105.21661880000001</v>
      </c>
      <c r="S256" s="140">
        <v>0</v>
      </c>
      <c r="T256" s="141">
        <f>S256*H256</f>
        <v>0</v>
      </c>
      <c r="AR256" s="142" t="s">
        <v>170</v>
      </c>
      <c r="AT256" s="142" t="s">
        <v>165</v>
      </c>
      <c r="AU256" s="142" t="s">
        <v>88</v>
      </c>
      <c r="AY256" s="16" t="s">
        <v>162</v>
      </c>
      <c r="BE256" s="143">
        <f>IF(N256="základní",J256,0)</f>
        <v>0</v>
      </c>
      <c r="BF256" s="143">
        <f>IF(N256="snížená",J256,0)</f>
        <v>0</v>
      </c>
      <c r="BG256" s="143">
        <f>IF(N256="zákl. přenesená",J256,0)</f>
        <v>0</v>
      </c>
      <c r="BH256" s="143">
        <f>IF(N256="sníž. přenesená",J256,0)</f>
        <v>0</v>
      </c>
      <c r="BI256" s="143">
        <f>IF(N256="nulová",J256,0)</f>
        <v>0</v>
      </c>
      <c r="BJ256" s="16" t="s">
        <v>86</v>
      </c>
      <c r="BK256" s="143">
        <f>ROUND(I256*H256,2)</f>
        <v>0</v>
      </c>
      <c r="BL256" s="16" t="s">
        <v>170</v>
      </c>
      <c r="BM256" s="142" t="s">
        <v>719</v>
      </c>
    </row>
    <row r="257" spans="2:65" s="1" customFormat="1" ht="29.25">
      <c r="B257" s="31"/>
      <c r="D257" s="144" t="s">
        <v>172</v>
      </c>
      <c r="F257" s="145" t="s">
        <v>720</v>
      </c>
      <c r="I257" s="146"/>
      <c r="L257" s="31"/>
      <c r="M257" s="147"/>
      <c r="T257" s="55"/>
      <c r="AT257" s="16" t="s">
        <v>172</v>
      </c>
      <c r="AU257" s="16" t="s">
        <v>88</v>
      </c>
    </row>
    <row r="258" spans="2:65" s="14" customFormat="1" ht="11.25">
      <c r="B258" s="162"/>
      <c r="D258" s="144" t="s">
        <v>179</v>
      </c>
      <c r="E258" s="163" t="s">
        <v>1</v>
      </c>
      <c r="F258" s="164" t="s">
        <v>721</v>
      </c>
      <c r="H258" s="163" t="s">
        <v>1</v>
      </c>
      <c r="I258" s="165"/>
      <c r="L258" s="162"/>
      <c r="M258" s="166"/>
      <c r="T258" s="167"/>
      <c r="AT258" s="163" t="s">
        <v>179</v>
      </c>
      <c r="AU258" s="163" t="s">
        <v>88</v>
      </c>
      <c r="AV258" s="14" t="s">
        <v>86</v>
      </c>
      <c r="AW258" s="14" t="s">
        <v>34</v>
      </c>
      <c r="AX258" s="14" t="s">
        <v>78</v>
      </c>
      <c r="AY258" s="163" t="s">
        <v>162</v>
      </c>
    </row>
    <row r="259" spans="2:65" s="12" customFormat="1" ht="11.25">
      <c r="B259" s="148"/>
      <c r="D259" s="144" t="s">
        <v>179</v>
      </c>
      <c r="E259" s="149" t="s">
        <v>1</v>
      </c>
      <c r="F259" s="150" t="s">
        <v>722</v>
      </c>
      <c r="H259" s="151">
        <v>65</v>
      </c>
      <c r="I259" s="152"/>
      <c r="L259" s="148"/>
      <c r="M259" s="153"/>
      <c r="T259" s="154"/>
      <c r="AT259" s="149" t="s">
        <v>179</v>
      </c>
      <c r="AU259" s="149" t="s">
        <v>88</v>
      </c>
      <c r="AV259" s="12" t="s">
        <v>88</v>
      </c>
      <c r="AW259" s="12" t="s">
        <v>34</v>
      </c>
      <c r="AX259" s="12" t="s">
        <v>78</v>
      </c>
      <c r="AY259" s="149" t="s">
        <v>162</v>
      </c>
    </row>
    <row r="260" spans="2:65" s="14" customFormat="1" ht="11.25">
      <c r="B260" s="162"/>
      <c r="D260" s="144" t="s">
        <v>179</v>
      </c>
      <c r="E260" s="163" t="s">
        <v>1</v>
      </c>
      <c r="F260" s="164" t="s">
        <v>723</v>
      </c>
      <c r="H260" s="163" t="s">
        <v>1</v>
      </c>
      <c r="I260" s="165"/>
      <c r="L260" s="162"/>
      <c r="M260" s="166"/>
      <c r="T260" s="167"/>
      <c r="AT260" s="163" t="s">
        <v>179</v>
      </c>
      <c r="AU260" s="163" t="s">
        <v>88</v>
      </c>
      <c r="AV260" s="14" t="s">
        <v>86</v>
      </c>
      <c r="AW260" s="14" t="s">
        <v>34</v>
      </c>
      <c r="AX260" s="14" t="s">
        <v>78</v>
      </c>
      <c r="AY260" s="163" t="s">
        <v>162</v>
      </c>
    </row>
    <row r="261" spans="2:65" s="12" customFormat="1" ht="11.25">
      <c r="B261" s="148"/>
      <c r="D261" s="144" t="s">
        <v>179</v>
      </c>
      <c r="E261" s="149" t="s">
        <v>1</v>
      </c>
      <c r="F261" s="150" t="s">
        <v>724</v>
      </c>
      <c r="H261" s="151">
        <v>103.16</v>
      </c>
      <c r="I261" s="152"/>
      <c r="L261" s="148"/>
      <c r="M261" s="153"/>
      <c r="T261" s="154"/>
      <c r="AT261" s="149" t="s">
        <v>179</v>
      </c>
      <c r="AU261" s="149" t="s">
        <v>88</v>
      </c>
      <c r="AV261" s="12" t="s">
        <v>88</v>
      </c>
      <c r="AW261" s="12" t="s">
        <v>34</v>
      </c>
      <c r="AX261" s="12" t="s">
        <v>78</v>
      </c>
      <c r="AY261" s="149" t="s">
        <v>162</v>
      </c>
    </row>
    <row r="262" spans="2:65" s="14" customFormat="1" ht="11.25">
      <c r="B262" s="162"/>
      <c r="D262" s="144" t="s">
        <v>179</v>
      </c>
      <c r="E262" s="163" t="s">
        <v>1</v>
      </c>
      <c r="F262" s="164" t="s">
        <v>725</v>
      </c>
      <c r="H262" s="163" t="s">
        <v>1</v>
      </c>
      <c r="I262" s="165"/>
      <c r="L262" s="162"/>
      <c r="M262" s="166"/>
      <c r="T262" s="167"/>
      <c r="AT262" s="163" t="s">
        <v>179</v>
      </c>
      <c r="AU262" s="163" t="s">
        <v>88</v>
      </c>
      <c r="AV262" s="14" t="s">
        <v>86</v>
      </c>
      <c r="AW262" s="14" t="s">
        <v>34</v>
      </c>
      <c r="AX262" s="14" t="s">
        <v>78</v>
      </c>
      <c r="AY262" s="163" t="s">
        <v>162</v>
      </c>
    </row>
    <row r="263" spans="2:65" s="12" customFormat="1" ht="11.25">
      <c r="B263" s="148"/>
      <c r="D263" s="144" t="s">
        <v>179</v>
      </c>
      <c r="E263" s="149" t="s">
        <v>1</v>
      </c>
      <c r="F263" s="150" t="s">
        <v>726</v>
      </c>
      <c r="H263" s="151">
        <v>52.2</v>
      </c>
      <c r="I263" s="152"/>
      <c r="L263" s="148"/>
      <c r="M263" s="153"/>
      <c r="T263" s="154"/>
      <c r="AT263" s="149" t="s">
        <v>179</v>
      </c>
      <c r="AU263" s="149" t="s">
        <v>88</v>
      </c>
      <c r="AV263" s="12" t="s">
        <v>88</v>
      </c>
      <c r="AW263" s="12" t="s">
        <v>34</v>
      </c>
      <c r="AX263" s="12" t="s">
        <v>78</v>
      </c>
      <c r="AY263" s="149" t="s">
        <v>162</v>
      </c>
    </row>
    <row r="264" spans="2:65" s="14" customFormat="1" ht="11.25">
      <c r="B264" s="162"/>
      <c r="D264" s="144" t="s">
        <v>179</v>
      </c>
      <c r="E264" s="163" t="s">
        <v>1</v>
      </c>
      <c r="F264" s="164" t="s">
        <v>727</v>
      </c>
      <c r="H264" s="163" t="s">
        <v>1</v>
      </c>
      <c r="I264" s="165"/>
      <c r="L264" s="162"/>
      <c r="M264" s="166"/>
      <c r="T264" s="167"/>
      <c r="AT264" s="163" t="s">
        <v>179</v>
      </c>
      <c r="AU264" s="163" t="s">
        <v>88</v>
      </c>
      <c r="AV264" s="14" t="s">
        <v>86</v>
      </c>
      <c r="AW264" s="14" t="s">
        <v>34</v>
      </c>
      <c r="AX264" s="14" t="s">
        <v>78</v>
      </c>
      <c r="AY264" s="163" t="s">
        <v>162</v>
      </c>
    </row>
    <row r="265" spans="2:65" s="12" customFormat="1" ht="11.25">
      <c r="B265" s="148"/>
      <c r="D265" s="144" t="s">
        <v>179</v>
      </c>
      <c r="E265" s="149" t="s">
        <v>1</v>
      </c>
      <c r="F265" s="150" t="s">
        <v>728</v>
      </c>
      <c r="H265" s="151">
        <v>68.5</v>
      </c>
      <c r="I265" s="152"/>
      <c r="L265" s="148"/>
      <c r="M265" s="153"/>
      <c r="T265" s="154"/>
      <c r="AT265" s="149" t="s">
        <v>179</v>
      </c>
      <c r="AU265" s="149" t="s">
        <v>88</v>
      </c>
      <c r="AV265" s="12" t="s">
        <v>88</v>
      </c>
      <c r="AW265" s="12" t="s">
        <v>34</v>
      </c>
      <c r="AX265" s="12" t="s">
        <v>78</v>
      </c>
      <c r="AY265" s="149" t="s">
        <v>162</v>
      </c>
    </row>
    <row r="266" spans="2:65" s="14" customFormat="1" ht="11.25">
      <c r="B266" s="162"/>
      <c r="D266" s="144" t="s">
        <v>179</v>
      </c>
      <c r="E266" s="163" t="s">
        <v>1</v>
      </c>
      <c r="F266" s="164" t="s">
        <v>729</v>
      </c>
      <c r="H266" s="163" t="s">
        <v>1</v>
      </c>
      <c r="I266" s="165"/>
      <c r="L266" s="162"/>
      <c r="M266" s="166"/>
      <c r="T266" s="167"/>
      <c r="AT266" s="163" t="s">
        <v>179</v>
      </c>
      <c r="AU266" s="163" t="s">
        <v>88</v>
      </c>
      <c r="AV266" s="14" t="s">
        <v>86</v>
      </c>
      <c r="AW266" s="14" t="s">
        <v>34</v>
      </c>
      <c r="AX266" s="14" t="s">
        <v>78</v>
      </c>
      <c r="AY266" s="163" t="s">
        <v>162</v>
      </c>
    </row>
    <row r="267" spans="2:65" s="12" customFormat="1" ht="11.25">
      <c r="B267" s="148"/>
      <c r="D267" s="144" t="s">
        <v>179</v>
      </c>
      <c r="E267" s="149" t="s">
        <v>1</v>
      </c>
      <c r="F267" s="150" t="s">
        <v>730</v>
      </c>
      <c r="H267" s="151">
        <v>102.6</v>
      </c>
      <c r="I267" s="152"/>
      <c r="L267" s="148"/>
      <c r="M267" s="153"/>
      <c r="T267" s="154"/>
      <c r="AT267" s="149" t="s">
        <v>179</v>
      </c>
      <c r="AU267" s="149" t="s">
        <v>88</v>
      </c>
      <c r="AV267" s="12" t="s">
        <v>88</v>
      </c>
      <c r="AW267" s="12" t="s">
        <v>34</v>
      </c>
      <c r="AX267" s="12" t="s">
        <v>78</v>
      </c>
      <c r="AY267" s="149" t="s">
        <v>162</v>
      </c>
    </row>
    <row r="268" spans="2:65" s="13" customFormat="1" ht="11.25">
      <c r="B268" s="155"/>
      <c r="D268" s="144" t="s">
        <v>179</v>
      </c>
      <c r="E268" s="156" t="s">
        <v>1</v>
      </c>
      <c r="F268" s="157" t="s">
        <v>181</v>
      </c>
      <c r="H268" s="158">
        <v>391.46</v>
      </c>
      <c r="I268" s="159"/>
      <c r="L268" s="155"/>
      <c r="M268" s="160"/>
      <c r="T268" s="161"/>
      <c r="AT268" s="156" t="s">
        <v>179</v>
      </c>
      <c r="AU268" s="156" t="s">
        <v>88</v>
      </c>
      <c r="AV268" s="13" t="s">
        <v>170</v>
      </c>
      <c r="AW268" s="13" t="s">
        <v>34</v>
      </c>
      <c r="AX268" s="13" t="s">
        <v>86</v>
      </c>
      <c r="AY268" s="156" t="s">
        <v>162</v>
      </c>
    </row>
    <row r="269" spans="2:65" s="1" customFormat="1" ht="24.2" customHeight="1">
      <c r="B269" s="31"/>
      <c r="C269" s="131" t="s">
        <v>402</v>
      </c>
      <c r="D269" s="131" t="s">
        <v>165</v>
      </c>
      <c r="E269" s="132" t="s">
        <v>731</v>
      </c>
      <c r="F269" s="133" t="s">
        <v>732</v>
      </c>
      <c r="G269" s="134" t="s">
        <v>176</v>
      </c>
      <c r="H269" s="135">
        <v>529.95000000000005</v>
      </c>
      <c r="I269" s="136"/>
      <c r="J269" s="137">
        <f>ROUND(I269*H269,2)</f>
        <v>0</v>
      </c>
      <c r="K269" s="133" t="s">
        <v>169</v>
      </c>
      <c r="L269" s="31"/>
      <c r="M269" s="138" t="s">
        <v>1</v>
      </c>
      <c r="N269" s="139" t="s">
        <v>43</v>
      </c>
      <c r="P269" s="140">
        <f>O269*H269</f>
        <v>0</v>
      </c>
      <c r="Q269" s="140">
        <v>0.30131000000000002</v>
      </c>
      <c r="R269" s="140">
        <f>Q269*H269</f>
        <v>159.67923450000004</v>
      </c>
      <c r="S269" s="140">
        <v>0</v>
      </c>
      <c r="T269" s="141">
        <f>S269*H269</f>
        <v>0</v>
      </c>
      <c r="AR269" s="142" t="s">
        <v>170</v>
      </c>
      <c r="AT269" s="142" t="s">
        <v>165</v>
      </c>
      <c r="AU269" s="142" t="s">
        <v>88</v>
      </c>
      <c r="AY269" s="16" t="s">
        <v>162</v>
      </c>
      <c r="BE269" s="143">
        <f>IF(N269="základní",J269,0)</f>
        <v>0</v>
      </c>
      <c r="BF269" s="143">
        <f>IF(N269="snížená",J269,0)</f>
        <v>0</v>
      </c>
      <c r="BG269" s="143">
        <f>IF(N269="zákl. přenesená",J269,0)</f>
        <v>0</v>
      </c>
      <c r="BH269" s="143">
        <f>IF(N269="sníž. přenesená",J269,0)</f>
        <v>0</v>
      </c>
      <c r="BI269" s="143">
        <f>IF(N269="nulová",J269,0)</f>
        <v>0</v>
      </c>
      <c r="BJ269" s="16" t="s">
        <v>86</v>
      </c>
      <c r="BK269" s="143">
        <f>ROUND(I269*H269,2)</f>
        <v>0</v>
      </c>
      <c r="BL269" s="16" t="s">
        <v>170</v>
      </c>
      <c r="BM269" s="142" t="s">
        <v>733</v>
      </c>
    </row>
    <row r="270" spans="2:65" s="1" customFormat="1" ht="29.25">
      <c r="B270" s="31"/>
      <c r="D270" s="144" t="s">
        <v>172</v>
      </c>
      <c r="F270" s="145" t="s">
        <v>734</v>
      </c>
      <c r="I270" s="146"/>
      <c r="L270" s="31"/>
      <c r="M270" s="147"/>
      <c r="T270" s="55"/>
      <c r="AT270" s="16" t="s">
        <v>172</v>
      </c>
      <c r="AU270" s="16" t="s">
        <v>88</v>
      </c>
    </row>
    <row r="271" spans="2:65" s="14" customFormat="1" ht="22.5">
      <c r="B271" s="162"/>
      <c r="D271" s="144" t="s">
        <v>179</v>
      </c>
      <c r="E271" s="163" t="s">
        <v>1</v>
      </c>
      <c r="F271" s="164" t="s">
        <v>735</v>
      </c>
      <c r="H271" s="163" t="s">
        <v>1</v>
      </c>
      <c r="I271" s="165"/>
      <c r="L271" s="162"/>
      <c r="M271" s="166"/>
      <c r="T271" s="167"/>
      <c r="AT271" s="163" t="s">
        <v>179</v>
      </c>
      <c r="AU271" s="163" t="s">
        <v>88</v>
      </c>
      <c r="AV271" s="14" t="s">
        <v>86</v>
      </c>
      <c r="AW271" s="14" t="s">
        <v>34</v>
      </c>
      <c r="AX271" s="14" t="s">
        <v>78</v>
      </c>
      <c r="AY271" s="163" t="s">
        <v>162</v>
      </c>
    </row>
    <row r="272" spans="2:65" s="12" customFormat="1" ht="11.25">
      <c r="B272" s="148"/>
      <c r="D272" s="144" t="s">
        <v>179</v>
      </c>
      <c r="E272" s="149" t="s">
        <v>1</v>
      </c>
      <c r="F272" s="150" t="s">
        <v>736</v>
      </c>
      <c r="H272" s="151">
        <v>38.200000000000003</v>
      </c>
      <c r="I272" s="152"/>
      <c r="L272" s="148"/>
      <c r="M272" s="153"/>
      <c r="T272" s="154"/>
      <c r="AT272" s="149" t="s">
        <v>179</v>
      </c>
      <c r="AU272" s="149" t="s">
        <v>88</v>
      </c>
      <c r="AV272" s="12" t="s">
        <v>88</v>
      </c>
      <c r="AW272" s="12" t="s">
        <v>34</v>
      </c>
      <c r="AX272" s="12" t="s">
        <v>78</v>
      </c>
      <c r="AY272" s="149" t="s">
        <v>162</v>
      </c>
    </row>
    <row r="273" spans="2:65" s="14" customFormat="1" ht="11.25">
      <c r="B273" s="162"/>
      <c r="D273" s="144" t="s">
        <v>179</v>
      </c>
      <c r="E273" s="163" t="s">
        <v>1</v>
      </c>
      <c r="F273" s="164" t="s">
        <v>737</v>
      </c>
      <c r="H273" s="163" t="s">
        <v>1</v>
      </c>
      <c r="I273" s="165"/>
      <c r="L273" s="162"/>
      <c r="M273" s="166"/>
      <c r="T273" s="167"/>
      <c r="AT273" s="163" t="s">
        <v>179</v>
      </c>
      <c r="AU273" s="163" t="s">
        <v>88</v>
      </c>
      <c r="AV273" s="14" t="s">
        <v>86</v>
      </c>
      <c r="AW273" s="14" t="s">
        <v>34</v>
      </c>
      <c r="AX273" s="14" t="s">
        <v>78</v>
      </c>
      <c r="AY273" s="163" t="s">
        <v>162</v>
      </c>
    </row>
    <row r="274" spans="2:65" s="12" customFormat="1" ht="11.25">
      <c r="B274" s="148"/>
      <c r="D274" s="144" t="s">
        <v>179</v>
      </c>
      <c r="E274" s="149" t="s">
        <v>1</v>
      </c>
      <c r="F274" s="150" t="s">
        <v>738</v>
      </c>
      <c r="H274" s="151">
        <v>165.1</v>
      </c>
      <c r="I274" s="152"/>
      <c r="L274" s="148"/>
      <c r="M274" s="153"/>
      <c r="T274" s="154"/>
      <c r="AT274" s="149" t="s">
        <v>179</v>
      </c>
      <c r="AU274" s="149" t="s">
        <v>88</v>
      </c>
      <c r="AV274" s="12" t="s">
        <v>88</v>
      </c>
      <c r="AW274" s="12" t="s">
        <v>34</v>
      </c>
      <c r="AX274" s="12" t="s">
        <v>78</v>
      </c>
      <c r="AY274" s="149" t="s">
        <v>162</v>
      </c>
    </row>
    <row r="275" spans="2:65" s="14" customFormat="1" ht="11.25">
      <c r="B275" s="162"/>
      <c r="D275" s="144" t="s">
        <v>179</v>
      </c>
      <c r="E275" s="163" t="s">
        <v>1</v>
      </c>
      <c r="F275" s="164" t="s">
        <v>334</v>
      </c>
      <c r="H275" s="163" t="s">
        <v>1</v>
      </c>
      <c r="I275" s="165"/>
      <c r="L275" s="162"/>
      <c r="M275" s="166"/>
      <c r="T275" s="167"/>
      <c r="AT275" s="163" t="s">
        <v>179</v>
      </c>
      <c r="AU275" s="163" t="s">
        <v>88</v>
      </c>
      <c r="AV275" s="14" t="s">
        <v>86</v>
      </c>
      <c r="AW275" s="14" t="s">
        <v>34</v>
      </c>
      <c r="AX275" s="14" t="s">
        <v>78</v>
      </c>
      <c r="AY275" s="163" t="s">
        <v>162</v>
      </c>
    </row>
    <row r="276" spans="2:65" s="12" customFormat="1" ht="11.25">
      <c r="B276" s="148"/>
      <c r="D276" s="144" t="s">
        <v>179</v>
      </c>
      <c r="E276" s="149" t="s">
        <v>1</v>
      </c>
      <c r="F276" s="150" t="s">
        <v>739</v>
      </c>
      <c r="H276" s="151">
        <v>188.89</v>
      </c>
      <c r="I276" s="152"/>
      <c r="L276" s="148"/>
      <c r="M276" s="153"/>
      <c r="T276" s="154"/>
      <c r="AT276" s="149" t="s">
        <v>179</v>
      </c>
      <c r="AU276" s="149" t="s">
        <v>88</v>
      </c>
      <c r="AV276" s="12" t="s">
        <v>88</v>
      </c>
      <c r="AW276" s="12" t="s">
        <v>34</v>
      </c>
      <c r="AX276" s="12" t="s">
        <v>78</v>
      </c>
      <c r="AY276" s="149" t="s">
        <v>162</v>
      </c>
    </row>
    <row r="277" spans="2:65" s="14" customFormat="1" ht="11.25">
      <c r="B277" s="162"/>
      <c r="D277" s="144" t="s">
        <v>179</v>
      </c>
      <c r="E277" s="163" t="s">
        <v>1</v>
      </c>
      <c r="F277" s="164" t="s">
        <v>336</v>
      </c>
      <c r="H277" s="163" t="s">
        <v>1</v>
      </c>
      <c r="I277" s="165"/>
      <c r="L277" s="162"/>
      <c r="M277" s="166"/>
      <c r="T277" s="167"/>
      <c r="AT277" s="163" t="s">
        <v>179</v>
      </c>
      <c r="AU277" s="163" t="s">
        <v>88</v>
      </c>
      <c r="AV277" s="14" t="s">
        <v>86</v>
      </c>
      <c r="AW277" s="14" t="s">
        <v>34</v>
      </c>
      <c r="AX277" s="14" t="s">
        <v>78</v>
      </c>
      <c r="AY277" s="163" t="s">
        <v>162</v>
      </c>
    </row>
    <row r="278" spans="2:65" s="12" customFormat="1" ht="11.25">
      <c r="B278" s="148"/>
      <c r="D278" s="144" t="s">
        <v>179</v>
      </c>
      <c r="E278" s="149" t="s">
        <v>1</v>
      </c>
      <c r="F278" s="150" t="s">
        <v>740</v>
      </c>
      <c r="H278" s="151">
        <v>137.76</v>
      </c>
      <c r="I278" s="152"/>
      <c r="L278" s="148"/>
      <c r="M278" s="153"/>
      <c r="T278" s="154"/>
      <c r="AT278" s="149" t="s">
        <v>179</v>
      </c>
      <c r="AU278" s="149" t="s">
        <v>88</v>
      </c>
      <c r="AV278" s="12" t="s">
        <v>88</v>
      </c>
      <c r="AW278" s="12" t="s">
        <v>34</v>
      </c>
      <c r="AX278" s="12" t="s">
        <v>78</v>
      </c>
      <c r="AY278" s="149" t="s">
        <v>162</v>
      </c>
    </row>
    <row r="279" spans="2:65" s="13" customFormat="1" ht="11.25">
      <c r="B279" s="155"/>
      <c r="D279" s="144" t="s">
        <v>179</v>
      </c>
      <c r="E279" s="156" t="s">
        <v>1</v>
      </c>
      <c r="F279" s="157" t="s">
        <v>181</v>
      </c>
      <c r="H279" s="158">
        <v>529.95000000000005</v>
      </c>
      <c r="I279" s="159"/>
      <c r="L279" s="155"/>
      <c r="M279" s="160"/>
      <c r="T279" s="161"/>
      <c r="AT279" s="156" t="s">
        <v>179</v>
      </c>
      <c r="AU279" s="156" t="s">
        <v>88</v>
      </c>
      <c r="AV279" s="13" t="s">
        <v>170</v>
      </c>
      <c r="AW279" s="13" t="s">
        <v>34</v>
      </c>
      <c r="AX279" s="13" t="s">
        <v>86</v>
      </c>
      <c r="AY279" s="156" t="s">
        <v>162</v>
      </c>
    </row>
    <row r="280" spans="2:65" s="1" customFormat="1" ht="24.2" customHeight="1">
      <c r="B280" s="31"/>
      <c r="C280" s="131" t="s">
        <v>408</v>
      </c>
      <c r="D280" s="131" t="s">
        <v>165</v>
      </c>
      <c r="E280" s="132" t="s">
        <v>741</v>
      </c>
      <c r="F280" s="133" t="s">
        <v>742</v>
      </c>
      <c r="G280" s="134" t="s">
        <v>168</v>
      </c>
      <c r="H280" s="135">
        <v>1.966</v>
      </c>
      <c r="I280" s="136"/>
      <c r="J280" s="137">
        <f>ROUND(I280*H280,2)</f>
        <v>0</v>
      </c>
      <c r="K280" s="133" t="s">
        <v>169</v>
      </c>
      <c r="L280" s="31"/>
      <c r="M280" s="138" t="s">
        <v>1</v>
      </c>
      <c r="N280" s="139" t="s">
        <v>43</v>
      </c>
      <c r="P280" s="140">
        <f>O280*H280</f>
        <v>0</v>
      </c>
      <c r="Q280" s="140">
        <v>1.6873</v>
      </c>
      <c r="R280" s="140">
        <f>Q280*H280</f>
        <v>3.3172318000000001</v>
      </c>
      <c r="S280" s="140">
        <v>0</v>
      </c>
      <c r="T280" s="141">
        <f>S280*H280</f>
        <v>0</v>
      </c>
      <c r="AR280" s="142" t="s">
        <v>170</v>
      </c>
      <c r="AT280" s="142" t="s">
        <v>165</v>
      </c>
      <c r="AU280" s="142" t="s">
        <v>88</v>
      </c>
      <c r="AY280" s="16" t="s">
        <v>162</v>
      </c>
      <c r="BE280" s="143">
        <f>IF(N280="základní",J280,0)</f>
        <v>0</v>
      </c>
      <c r="BF280" s="143">
        <f>IF(N280="snížená",J280,0)</f>
        <v>0</v>
      </c>
      <c r="BG280" s="143">
        <f>IF(N280="zákl. přenesená",J280,0)</f>
        <v>0</v>
      </c>
      <c r="BH280" s="143">
        <f>IF(N280="sníž. přenesená",J280,0)</f>
        <v>0</v>
      </c>
      <c r="BI280" s="143">
        <f>IF(N280="nulová",J280,0)</f>
        <v>0</v>
      </c>
      <c r="BJ280" s="16" t="s">
        <v>86</v>
      </c>
      <c r="BK280" s="143">
        <f>ROUND(I280*H280,2)</f>
        <v>0</v>
      </c>
      <c r="BL280" s="16" t="s">
        <v>170</v>
      </c>
      <c r="BM280" s="142" t="s">
        <v>743</v>
      </c>
    </row>
    <row r="281" spans="2:65" s="1" customFormat="1" ht="19.5">
      <c r="B281" s="31"/>
      <c r="D281" s="144" t="s">
        <v>172</v>
      </c>
      <c r="F281" s="145" t="s">
        <v>744</v>
      </c>
      <c r="I281" s="146"/>
      <c r="L281" s="31"/>
      <c r="M281" s="147"/>
      <c r="T281" s="55"/>
      <c r="AT281" s="16" t="s">
        <v>172</v>
      </c>
      <c r="AU281" s="16" t="s">
        <v>88</v>
      </c>
    </row>
    <row r="282" spans="2:65" s="12" customFormat="1" ht="11.25">
      <c r="B282" s="148"/>
      <c r="D282" s="144" t="s">
        <v>179</v>
      </c>
      <c r="E282" s="149" t="s">
        <v>1</v>
      </c>
      <c r="F282" s="150" t="s">
        <v>745</v>
      </c>
      <c r="H282" s="151">
        <v>1.966</v>
      </c>
      <c r="I282" s="152"/>
      <c r="L282" s="148"/>
      <c r="M282" s="153"/>
      <c r="T282" s="154"/>
      <c r="AT282" s="149" t="s">
        <v>179</v>
      </c>
      <c r="AU282" s="149" t="s">
        <v>88</v>
      </c>
      <c r="AV282" s="12" t="s">
        <v>88</v>
      </c>
      <c r="AW282" s="12" t="s">
        <v>34</v>
      </c>
      <c r="AX282" s="12" t="s">
        <v>78</v>
      </c>
      <c r="AY282" s="149" t="s">
        <v>162</v>
      </c>
    </row>
    <row r="283" spans="2:65" s="13" customFormat="1" ht="11.25">
      <c r="B283" s="155"/>
      <c r="D283" s="144" t="s">
        <v>179</v>
      </c>
      <c r="E283" s="156" t="s">
        <v>1</v>
      </c>
      <c r="F283" s="157" t="s">
        <v>181</v>
      </c>
      <c r="H283" s="158">
        <v>1.966</v>
      </c>
      <c r="I283" s="159"/>
      <c r="L283" s="155"/>
      <c r="M283" s="160"/>
      <c r="T283" s="161"/>
      <c r="AT283" s="156" t="s">
        <v>179</v>
      </c>
      <c r="AU283" s="156" t="s">
        <v>88</v>
      </c>
      <c r="AV283" s="13" t="s">
        <v>170</v>
      </c>
      <c r="AW283" s="13" t="s">
        <v>34</v>
      </c>
      <c r="AX283" s="13" t="s">
        <v>86</v>
      </c>
      <c r="AY283" s="156" t="s">
        <v>162</v>
      </c>
    </row>
    <row r="284" spans="2:65" s="1" customFormat="1" ht="24.2" customHeight="1">
      <c r="B284" s="31"/>
      <c r="C284" s="131" t="s">
        <v>414</v>
      </c>
      <c r="D284" s="131" t="s">
        <v>165</v>
      </c>
      <c r="E284" s="132" t="s">
        <v>746</v>
      </c>
      <c r="F284" s="133" t="s">
        <v>747</v>
      </c>
      <c r="G284" s="134" t="s">
        <v>748</v>
      </c>
      <c r="H284" s="135">
        <v>1</v>
      </c>
      <c r="I284" s="136"/>
      <c r="J284" s="137">
        <f>ROUND(I284*H284,2)</f>
        <v>0</v>
      </c>
      <c r="K284" s="133" t="s">
        <v>1</v>
      </c>
      <c r="L284" s="31"/>
      <c r="M284" s="138" t="s">
        <v>1</v>
      </c>
      <c r="N284" s="139" t="s">
        <v>43</v>
      </c>
      <c r="P284" s="140">
        <f>O284*H284</f>
        <v>0</v>
      </c>
      <c r="Q284" s="140">
        <v>0.38879999999999998</v>
      </c>
      <c r="R284" s="140">
        <f>Q284*H284</f>
        <v>0.38879999999999998</v>
      </c>
      <c r="S284" s="140">
        <v>0</v>
      </c>
      <c r="T284" s="141">
        <f>S284*H284</f>
        <v>0</v>
      </c>
      <c r="AR284" s="142" t="s">
        <v>170</v>
      </c>
      <c r="AT284" s="142" t="s">
        <v>165</v>
      </c>
      <c r="AU284" s="142" t="s">
        <v>88</v>
      </c>
      <c r="AY284" s="16" t="s">
        <v>162</v>
      </c>
      <c r="BE284" s="143">
        <f>IF(N284="základní",J284,0)</f>
        <v>0</v>
      </c>
      <c r="BF284" s="143">
        <f>IF(N284="snížená",J284,0)</f>
        <v>0</v>
      </c>
      <c r="BG284" s="143">
        <f>IF(N284="zákl. přenesená",J284,0)</f>
        <v>0</v>
      </c>
      <c r="BH284" s="143">
        <f>IF(N284="sníž. přenesená",J284,0)</f>
        <v>0</v>
      </c>
      <c r="BI284" s="143">
        <f>IF(N284="nulová",J284,0)</f>
        <v>0</v>
      </c>
      <c r="BJ284" s="16" t="s">
        <v>86</v>
      </c>
      <c r="BK284" s="143">
        <f>ROUND(I284*H284,2)</f>
        <v>0</v>
      </c>
      <c r="BL284" s="16" t="s">
        <v>170</v>
      </c>
      <c r="BM284" s="142" t="s">
        <v>749</v>
      </c>
    </row>
    <row r="285" spans="2:65" s="1" customFormat="1" ht="37.9" customHeight="1">
      <c r="B285" s="31"/>
      <c r="C285" s="131" t="s">
        <v>419</v>
      </c>
      <c r="D285" s="131" t="s">
        <v>165</v>
      </c>
      <c r="E285" s="132" t="s">
        <v>750</v>
      </c>
      <c r="F285" s="133" t="s">
        <v>751</v>
      </c>
      <c r="G285" s="134" t="s">
        <v>208</v>
      </c>
      <c r="H285" s="135">
        <v>5</v>
      </c>
      <c r="I285" s="136"/>
      <c r="J285" s="137">
        <f>ROUND(I285*H285,2)</f>
        <v>0</v>
      </c>
      <c r="K285" s="133" t="s">
        <v>1</v>
      </c>
      <c r="L285" s="31"/>
      <c r="M285" s="138" t="s">
        <v>1</v>
      </c>
      <c r="N285" s="139" t="s">
        <v>43</v>
      </c>
      <c r="P285" s="140">
        <f>O285*H285</f>
        <v>0</v>
      </c>
      <c r="Q285" s="140">
        <v>0.12307999999999999</v>
      </c>
      <c r="R285" s="140">
        <f>Q285*H285</f>
        <v>0.61539999999999995</v>
      </c>
      <c r="S285" s="140">
        <v>0</v>
      </c>
      <c r="T285" s="141">
        <f>S285*H285</f>
        <v>0</v>
      </c>
      <c r="AR285" s="142" t="s">
        <v>170</v>
      </c>
      <c r="AT285" s="142" t="s">
        <v>165</v>
      </c>
      <c r="AU285" s="142" t="s">
        <v>88</v>
      </c>
      <c r="AY285" s="16" t="s">
        <v>162</v>
      </c>
      <c r="BE285" s="143">
        <f>IF(N285="základní",J285,0)</f>
        <v>0</v>
      </c>
      <c r="BF285" s="143">
        <f>IF(N285="snížená",J285,0)</f>
        <v>0</v>
      </c>
      <c r="BG285" s="143">
        <f>IF(N285="zákl. přenesená",J285,0)</f>
        <v>0</v>
      </c>
      <c r="BH285" s="143">
        <f>IF(N285="sníž. přenesená",J285,0)</f>
        <v>0</v>
      </c>
      <c r="BI285" s="143">
        <f>IF(N285="nulová",J285,0)</f>
        <v>0</v>
      </c>
      <c r="BJ285" s="16" t="s">
        <v>86</v>
      </c>
      <c r="BK285" s="143">
        <f>ROUND(I285*H285,2)</f>
        <v>0</v>
      </c>
      <c r="BL285" s="16" t="s">
        <v>170</v>
      </c>
      <c r="BM285" s="142" t="s">
        <v>752</v>
      </c>
    </row>
    <row r="286" spans="2:65" s="1" customFormat="1" ht="24.2" customHeight="1">
      <c r="B286" s="31"/>
      <c r="C286" s="131" t="s">
        <v>423</v>
      </c>
      <c r="D286" s="131" t="s">
        <v>165</v>
      </c>
      <c r="E286" s="132" t="s">
        <v>753</v>
      </c>
      <c r="F286" s="133" t="s">
        <v>754</v>
      </c>
      <c r="G286" s="134" t="s">
        <v>268</v>
      </c>
      <c r="H286" s="135">
        <v>8</v>
      </c>
      <c r="I286" s="136"/>
      <c r="J286" s="137">
        <f>ROUND(I286*H286,2)</f>
        <v>0</v>
      </c>
      <c r="K286" s="133" t="s">
        <v>1</v>
      </c>
      <c r="L286" s="31"/>
      <c r="M286" s="138" t="s">
        <v>1</v>
      </c>
      <c r="N286" s="139" t="s">
        <v>43</v>
      </c>
      <c r="P286" s="140">
        <f>O286*H286</f>
        <v>0</v>
      </c>
      <c r="Q286" s="140">
        <v>3.9629999999999999E-2</v>
      </c>
      <c r="R286" s="140">
        <f>Q286*H286</f>
        <v>0.31703999999999999</v>
      </c>
      <c r="S286" s="140">
        <v>0</v>
      </c>
      <c r="T286" s="141">
        <f>S286*H286</f>
        <v>0</v>
      </c>
      <c r="AR286" s="142" t="s">
        <v>170</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170</v>
      </c>
      <c r="BM286" s="142" t="s">
        <v>755</v>
      </c>
    </row>
    <row r="287" spans="2:65" s="1" customFormat="1" ht="19.5">
      <c r="B287" s="31"/>
      <c r="D287" s="144" t="s">
        <v>172</v>
      </c>
      <c r="F287" s="145" t="s">
        <v>756</v>
      </c>
      <c r="I287" s="146"/>
      <c r="L287" s="31"/>
      <c r="M287" s="147"/>
      <c r="T287" s="55"/>
      <c r="AT287" s="16" t="s">
        <v>172</v>
      </c>
      <c r="AU287" s="16" t="s">
        <v>88</v>
      </c>
    </row>
    <row r="288" spans="2:65" s="1" customFormat="1" ht="16.5" customHeight="1">
      <c r="B288" s="31"/>
      <c r="C288" s="131" t="s">
        <v>429</v>
      </c>
      <c r="D288" s="131" t="s">
        <v>165</v>
      </c>
      <c r="E288" s="132" t="s">
        <v>757</v>
      </c>
      <c r="F288" s="133" t="s">
        <v>758</v>
      </c>
      <c r="G288" s="134" t="s">
        <v>268</v>
      </c>
      <c r="H288" s="135">
        <v>22</v>
      </c>
      <c r="I288" s="136"/>
      <c r="J288" s="137">
        <f>ROUND(I288*H288,2)</f>
        <v>0</v>
      </c>
      <c r="K288" s="133" t="s">
        <v>1</v>
      </c>
      <c r="L288" s="31"/>
      <c r="M288" s="138" t="s">
        <v>1</v>
      </c>
      <c r="N288" s="139" t="s">
        <v>43</v>
      </c>
      <c r="P288" s="140">
        <f>O288*H288</f>
        <v>0</v>
      </c>
      <c r="Q288" s="140">
        <v>5.4550000000000001E-2</v>
      </c>
      <c r="R288" s="140">
        <f>Q288*H288</f>
        <v>1.2000999999999999</v>
      </c>
      <c r="S288" s="140">
        <v>0</v>
      </c>
      <c r="T288" s="141">
        <f>S288*H288</f>
        <v>0</v>
      </c>
      <c r="AR288" s="142" t="s">
        <v>170</v>
      </c>
      <c r="AT288" s="142" t="s">
        <v>165</v>
      </c>
      <c r="AU288" s="142" t="s">
        <v>88</v>
      </c>
      <c r="AY288" s="16" t="s">
        <v>162</v>
      </c>
      <c r="BE288" s="143">
        <f>IF(N288="základní",J288,0)</f>
        <v>0</v>
      </c>
      <c r="BF288" s="143">
        <f>IF(N288="snížená",J288,0)</f>
        <v>0</v>
      </c>
      <c r="BG288" s="143">
        <f>IF(N288="zákl. přenesená",J288,0)</f>
        <v>0</v>
      </c>
      <c r="BH288" s="143">
        <f>IF(N288="sníž. přenesená",J288,0)</f>
        <v>0</v>
      </c>
      <c r="BI288" s="143">
        <f>IF(N288="nulová",J288,0)</f>
        <v>0</v>
      </c>
      <c r="BJ288" s="16" t="s">
        <v>86</v>
      </c>
      <c r="BK288" s="143">
        <f>ROUND(I288*H288,2)</f>
        <v>0</v>
      </c>
      <c r="BL288" s="16" t="s">
        <v>170</v>
      </c>
      <c r="BM288" s="142" t="s">
        <v>759</v>
      </c>
    </row>
    <row r="289" spans="2:65" s="1" customFormat="1" ht="19.5">
      <c r="B289" s="31"/>
      <c r="D289" s="144" t="s">
        <v>172</v>
      </c>
      <c r="F289" s="145" t="s">
        <v>756</v>
      </c>
      <c r="I289" s="146"/>
      <c r="L289" s="31"/>
      <c r="M289" s="147"/>
      <c r="T289" s="55"/>
      <c r="AT289" s="16" t="s">
        <v>172</v>
      </c>
      <c r="AU289" s="16" t="s">
        <v>88</v>
      </c>
    </row>
    <row r="290" spans="2:65" s="1" customFormat="1" ht="16.5" customHeight="1">
      <c r="B290" s="31"/>
      <c r="C290" s="131" t="s">
        <v>433</v>
      </c>
      <c r="D290" s="131" t="s">
        <v>165</v>
      </c>
      <c r="E290" s="132" t="s">
        <v>760</v>
      </c>
      <c r="F290" s="133" t="s">
        <v>761</v>
      </c>
      <c r="G290" s="134" t="s">
        <v>268</v>
      </c>
      <c r="H290" s="135">
        <v>6</v>
      </c>
      <c r="I290" s="136"/>
      <c r="J290" s="137">
        <f>ROUND(I290*H290,2)</f>
        <v>0</v>
      </c>
      <c r="K290" s="133" t="s">
        <v>1</v>
      </c>
      <c r="L290" s="31"/>
      <c r="M290" s="138" t="s">
        <v>1</v>
      </c>
      <c r="N290" s="139" t="s">
        <v>43</v>
      </c>
      <c r="P290" s="140">
        <f>O290*H290</f>
        <v>0</v>
      </c>
      <c r="Q290" s="140">
        <v>7.2849999999999998E-2</v>
      </c>
      <c r="R290" s="140">
        <f>Q290*H290</f>
        <v>0.43709999999999999</v>
      </c>
      <c r="S290" s="140">
        <v>0</v>
      </c>
      <c r="T290" s="141">
        <f>S290*H290</f>
        <v>0</v>
      </c>
      <c r="AR290" s="142" t="s">
        <v>170</v>
      </c>
      <c r="AT290" s="142" t="s">
        <v>165</v>
      </c>
      <c r="AU290" s="142" t="s">
        <v>88</v>
      </c>
      <c r="AY290" s="16" t="s">
        <v>162</v>
      </c>
      <c r="BE290" s="143">
        <f>IF(N290="základní",J290,0)</f>
        <v>0</v>
      </c>
      <c r="BF290" s="143">
        <f>IF(N290="snížená",J290,0)</f>
        <v>0</v>
      </c>
      <c r="BG290" s="143">
        <f>IF(N290="zákl. přenesená",J290,0)</f>
        <v>0</v>
      </c>
      <c r="BH290" s="143">
        <f>IF(N290="sníž. přenesená",J290,0)</f>
        <v>0</v>
      </c>
      <c r="BI290" s="143">
        <f>IF(N290="nulová",J290,0)</f>
        <v>0</v>
      </c>
      <c r="BJ290" s="16" t="s">
        <v>86</v>
      </c>
      <c r="BK290" s="143">
        <f>ROUND(I290*H290,2)</f>
        <v>0</v>
      </c>
      <c r="BL290" s="16" t="s">
        <v>170</v>
      </c>
      <c r="BM290" s="142" t="s">
        <v>762</v>
      </c>
    </row>
    <row r="291" spans="2:65" s="1" customFormat="1" ht="19.5">
      <c r="B291" s="31"/>
      <c r="D291" s="144" t="s">
        <v>172</v>
      </c>
      <c r="F291" s="145" t="s">
        <v>756</v>
      </c>
      <c r="I291" s="146"/>
      <c r="L291" s="31"/>
      <c r="M291" s="147"/>
      <c r="T291" s="55"/>
      <c r="AT291" s="16" t="s">
        <v>172</v>
      </c>
      <c r="AU291" s="16" t="s">
        <v>88</v>
      </c>
    </row>
    <row r="292" spans="2:65" s="1" customFormat="1" ht="16.5" customHeight="1">
      <c r="B292" s="31"/>
      <c r="C292" s="131" t="s">
        <v>438</v>
      </c>
      <c r="D292" s="131" t="s">
        <v>165</v>
      </c>
      <c r="E292" s="132" t="s">
        <v>763</v>
      </c>
      <c r="F292" s="133" t="s">
        <v>764</v>
      </c>
      <c r="G292" s="134" t="s">
        <v>268</v>
      </c>
      <c r="H292" s="135">
        <v>4</v>
      </c>
      <c r="I292" s="136"/>
      <c r="J292" s="137">
        <f>ROUND(I292*H292,2)</f>
        <v>0</v>
      </c>
      <c r="K292" s="133" t="s">
        <v>1</v>
      </c>
      <c r="L292" s="31"/>
      <c r="M292" s="138" t="s">
        <v>1</v>
      </c>
      <c r="N292" s="139" t="s">
        <v>43</v>
      </c>
      <c r="P292" s="140">
        <f>O292*H292</f>
        <v>0</v>
      </c>
      <c r="Q292" s="140">
        <v>9.1050000000000006E-2</v>
      </c>
      <c r="R292" s="140">
        <f>Q292*H292</f>
        <v>0.36420000000000002</v>
      </c>
      <c r="S292" s="140">
        <v>0</v>
      </c>
      <c r="T292" s="141">
        <f>S292*H292</f>
        <v>0</v>
      </c>
      <c r="AR292" s="142" t="s">
        <v>170</v>
      </c>
      <c r="AT292" s="142" t="s">
        <v>165</v>
      </c>
      <c r="AU292" s="142" t="s">
        <v>88</v>
      </c>
      <c r="AY292" s="16" t="s">
        <v>162</v>
      </c>
      <c r="BE292" s="143">
        <f>IF(N292="základní",J292,0)</f>
        <v>0</v>
      </c>
      <c r="BF292" s="143">
        <f>IF(N292="snížená",J292,0)</f>
        <v>0</v>
      </c>
      <c r="BG292" s="143">
        <f>IF(N292="zákl. přenesená",J292,0)</f>
        <v>0</v>
      </c>
      <c r="BH292" s="143">
        <f>IF(N292="sníž. přenesená",J292,0)</f>
        <v>0</v>
      </c>
      <c r="BI292" s="143">
        <f>IF(N292="nulová",J292,0)</f>
        <v>0</v>
      </c>
      <c r="BJ292" s="16" t="s">
        <v>86</v>
      </c>
      <c r="BK292" s="143">
        <f>ROUND(I292*H292,2)</f>
        <v>0</v>
      </c>
      <c r="BL292" s="16" t="s">
        <v>170</v>
      </c>
      <c r="BM292" s="142" t="s">
        <v>765</v>
      </c>
    </row>
    <row r="293" spans="2:65" s="1" customFormat="1" ht="19.5">
      <c r="B293" s="31"/>
      <c r="D293" s="144" t="s">
        <v>172</v>
      </c>
      <c r="F293" s="145" t="s">
        <v>756</v>
      </c>
      <c r="I293" s="146"/>
      <c r="L293" s="31"/>
      <c r="M293" s="147"/>
      <c r="T293" s="55"/>
      <c r="AT293" s="16" t="s">
        <v>172</v>
      </c>
      <c r="AU293" s="16" t="s">
        <v>88</v>
      </c>
    </row>
    <row r="294" spans="2:65" s="1" customFormat="1" ht="16.5" customHeight="1">
      <c r="B294" s="31"/>
      <c r="C294" s="131" t="s">
        <v>443</v>
      </c>
      <c r="D294" s="131" t="s">
        <v>165</v>
      </c>
      <c r="E294" s="132" t="s">
        <v>766</v>
      </c>
      <c r="F294" s="133" t="s">
        <v>767</v>
      </c>
      <c r="G294" s="134" t="s">
        <v>268</v>
      </c>
      <c r="H294" s="135">
        <v>6</v>
      </c>
      <c r="I294" s="136"/>
      <c r="J294" s="137">
        <f>ROUND(I294*H294,2)</f>
        <v>0</v>
      </c>
      <c r="K294" s="133" t="s">
        <v>1</v>
      </c>
      <c r="L294" s="31"/>
      <c r="M294" s="138" t="s">
        <v>1</v>
      </c>
      <c r="N294" s="139" t="s">
        <v>43</v>
      </c>
      <c r="P294" s="140">
        <f>O294*H294</f>
        <v>0</v>
      </c>
      <c r="Q294" s="140">
        <v>0.10005</v>
      </c>
      <c r="R294" s="140">
        <f>Q294*H294</f>
        <v>0.60030000000000006</v>
      </c>
      <c r="S294" s="140">
        <v>0</v>
      </c>
      <c r="T294" s="141">
        <f>S294*H294</f>
        <v>0</v>
      </c>
      <c r="AR294" s="142" t="s">
        <v>170</v>
      </c>
      <c r="AT294" s="142" t="s">
        <v>165</v>
      </c>
      <c r="AU294" s="142" t="s">
        <v>88</v>
      </c>
      <c r="AY294" s="16" t="s">
        <v>162</v>
      </c>
      <c r="BE294" s="143">
        <f>IF(N294="základní",J294,0)</f>
        <v>0</v>
      </c>
      <c r="BF294" s="143">
        <f>IF(N294="snížená",J294,0)</f>
        <v>0</v>
      </c>
      <c r="BG294" s="143">
        <f>IF(N294="zákl. přenesená",J294,0)</f>
        <v>0</v>
      </c>
      <c r="BH294" s="143">
        <f>IF(N294="sníž. přenesená",J294,0)</f>
        <v>0</v>
      </c>
      <c r="BI294" s="143">
        <f>IF(N294="nulová",J294,0)</f>
        <v>0</v>
      </c>
      <c r="BJ294" s="16" t="s">
        <v>86</v>
      </c>
      <c r="BK294" s="143">
        <f>ROUND(I294*H294,2)</f>
        <v>0</v>
      </c>
      <c r="BL294" s="16" t="s">
        <v>170</v>
      </c>
      <c r="BM294" s="142" t="s">
        <v>768</v>
      </c>
    </row>
    <row r="295" spans="2:65" s="1" customFormat="1" ht="19.5">
      <c r="B295" s="31"/>
      <c r="D295" s="144" t="s">
        <v>172</v>
      </c>
      <c r="F295" s="145" t="s">
        <v>756</v>
      </c>
      <c r="I295" s="146"/>
      <c r="L295" s="31"/>
      <c r="M295" s="147"/>
      <c r="T295" s="55"/>
      <c r="AT295" s="16" t="s">
        <v>172</v>
      </c>
      <c r="AU295" s="16" t="s">
        <v>88</v>
      </c>
    </row>
    <row r="296" spans="2:65" s="1" customFormat="1" ht="16.5" customHeight="1">
      <c r="B296" s="31"/>
      <c r="C296" s="131" t="s">
        <v>448</v>
      </c>
      <c r="D296" s="131" t="s">
        <v>165</v>
      </c>
      <c r="E296" s="132" t="s">
        <v>769</v>
      </c>
      <c r="F296" s="133" t="s">
        <v>770</v>
      </c>
      <c r="G296" s="134" t="s">
        <v>268</v>
      </c>
      <c r="H296" s="135">
        <v>8</v>
      </c>
      <c r="I296" s="136"/>
      <c r="J296" s="137">
        <f>ROUND(I296*H296,2)</f>
        <v>0</v>
      </c>
      <c r="K296" s="133" t="s">
        <v>1</v>
      </c>
      <c r="L296" s="31"/>
      <c r="M296" s="138" t="s">
        <v>1</v>
      </c>
      <c r="N296" s="139" t="s">
        <v>43</v>
      </c>
      <c r="P296" s="140">
        <f>O296*H296</f>
        <v>0</v>
      </c>
      <c r="Q296" s="140">
        <v>0.12705</v>
      </c>
      <c r="R296" s="140">
        <f>Q296*H296</f>
        <v>1.0164</v>
      </c>
      <c r="S296" s="140">
        <v>0</v>
      </c>
      <c r="T296" s="141">
        <f>S296*H296</f>
        <v>0</v>
      </c>
      <c r="AR296" s="142" t="s">
        <v>170</v>
      </c>
      <c r="AT296" s="142" t="s">
        <v>165</v>
      </c>
      <c r="AU296" s="142" t="s">
        <v>88</v>
      </c>
      <c r="AY296" s="16" t="s">
        <v>162</v>
      </c>
      <c r="BE296" s="143">
        <f>IF(N296="základní",J296,0)</f>
        <v>0</v>
      </c>
      <c r="BF296" s="143">
        <f>IF(N296="snížená",J296,0)</f>
        <v>0</v>
      </c>
      <c r="BG296" s="143">
        <f>IF(N296="zákl. přenesená",J296,0)</f>
        <v>0</v>
      </c>
      <c r="BH296" s="143">
        <f>IF(N296="sníž. přenesená",J296,0)</f>
        <v>0</v>
      </c>
      <c r="BI296" s="143">
        <f>IF(N296="nulová",J296,0)</f>
        <v>0</v>
      </c>
      <c r="BJ296" s="16" t="s">
        <v>86</v>
      </c>
      <c r="BK296" s="143">
        <f>ROUND(I296*H296,2)</f>
        <v>0</v>
      </c>
      <c r="BL296" s="16" t="s">
        <v>170</v>
      </c>
      <c r="BM296" s="142" t="s">
        <v>771</v>
      </c>
    </row>
    <row r="297" spans="2:65" s="1" customFormat="1" ht="19.5">
      <c r="B297" s="31"/>
      <c r="D297" s="144" t="s">
        <v>172</v>
      </c>
      <c r="F297" s="145" t="s">
        <v>756</v>
      </c>
      <c r="I297" s="146"/>
      <c r="L297" s="31"/>
      <c r="M297" s="147"/>
      <c r="T297" s="55"/>
      <c r="AT297" s="16" t="s">
        <v>172</v>
      </c>
      <c r="AU297" s="16" t="s">
        <v>88</v>
      </c>
    </row>
    <row r="298" spans="2:65" s="1" customFormat="1" ht="16.5" customHeight="1">
      <c r="B298" s="31"/>
      <c r="C298" s="131" t="s">
        <v>453</v>
      </c>
      <c r="D298" s="131" t="s">
        <v>165</v>
      </c>
      <c r="E298" s="132" t="s">
        <v>772</v>
      </c>
      <c r="F298" s="133" t="s">
        <v>773</v>
      </c>
      <c r="G298" s="134" t="s">
        <v>168</v>
      </c>
      <c r="H298" s="135">
        <v>0.79600000000000004</v>
      </c>
      <c r="I298" s="136"/>
      <c r="J298" s="137">
        <f>ROUND(I298*H298,2)</f>
        <v>0</v>
      </c>
      <c r="K298" s="133" t="s">
        <v>169</v>
      </c>
      <c r="L298" s="31"/>
      <c r="M298" s="138" t="s">
        <v>1</v>
      </c>
      <c r="N298" s="139" t="s">
        <v>43</v>
      </c>
      <c r="P298" s="140">
        <f>O298*H298</f>
        <v>0</v>
      </c>
      <c r="Q298" s="140">
        <v>1.94302</v>
      </c>
      <c r="R298" s="140">
        <f>Q298*H298</f>
        <v>1.5466439199999999</v>
      </c>
      <c r="S298" s="140">
        <v>0</v>
      </c>
      <c r="T298" s="141">
        <f>S298*H298</f>
        <v>0</v>
      </c>
      <c r="AR298" s="142" t="s">
        <v>170</v>
      </c>
      <c r="AT298" s="142" t="s">
        <v>165</v>
      </c>
      <c r="AU298" s="142" t="s">
        <v>88</v>
      </c>
      <c r="AY298" s="16" t="s">
        <v>162</v>
      </c>
      <c r="BE298" s="143">
        <f>IF(N298="základní",J298,0)</f>
        <v>0</v>
      </c>
      <c r="BF298" s="143">
        <f>IF(N298="snížená",J298,0)</f>
        <v>0</v>
      </c>
      <c r="BG298" s="143">
        <f>IF(N298="zákl. přenesená",J298,0)</f>
        <v>0</v>
      </c>
      <c r="BH298" s="143">
        <f>IF(N298="sníž. přenesená",J298,0)</f>
        <v>0</v>
      </c>
      <c r="BI298" s="143">
        <f>IF(N298="nulová",J298,0)</f>
        <v>0</v>
      </c>
      <c r="BJ298" s="16" t="s">
        <v>86</v>
      </c>
      <c r="BK298" s="143">
        <f>ROUND(I298*H298,2)</f>
        <v>0</v>
      </c>
      <c r="BL298" s="16" t="s">
        <v>170</v>
      </c>
      <c r="BM298" s="142" t="s">
        <v>774</v>
      </c>
    </row>
    <row r="299" spans="2:65" s="1" customFormat="1" ht="19.5">
      <c r="B299" s="31"/>
      <c r="D299" s="144" t="s">
        <v>172</v>
      </c>
      <c r="F299" s="145" t="s">
        <v>712</v>
      </c>
      <c r="I299" s="146"/>
      <c r="L299" s="31"/>
      <c r="M299" s="147"/>
      <c r="T299" s="55"/>
      <c r="AT299" s="16" t="s">
        <v>172</v>
      </c>
      <c r="AU299" s="16" t="s">
        <v>88</v>
      </c>
    </row>
    <row r="300" spans="2:65" s="1" customFormat="1" ht="37.9" customHeight="1">
      <c r="B300" s="31"/>
      <c r="C300" s="131" t="s">
        <v>457</v>
      </c>
      <c r="D300" s="131" t="s">
        <v>165</v>
      </c>
      <c r="E300" s="132" t="s">
        <v>775</v>
      </c>
      <c r="F300" s="133" t="s">
        <v>776</v>
      </c>
      <c r="G300" s="134" t="s">
        <v>353</v>
      </c>
      <c r="H300" s="135">
        <v>3.956</v>
      </c>
      <c r="I300" s="136"/>
      <c r="J300" s="137">
        <f>ROUND(I300*H300,2)</f>
        <v>0</v>
      </c>
      <c r="K300" s="133" t="s">
        <v>169</v>
      </c>
      <c r="L300" s="31"/>
      <c r="M300" s="138" t="s">
        <v>1</v>
      </c>
      <c r="N300" s="139" t="s">
        <v>43</v>
      </c>
      <c r="P300" s="140">
        <f>O300*H300</f>
        <v>0</v>
      </c>
      <c r="Q300" s="140">
        <v>1.7090000000000001E-2</v>
      </c>
      <c r="R300" s="140">
        <f>Q300*H300</f>
        <v>6.7608040000000008E-2</v>
      </c>
      <c r="S300" s="140">
        <v>0</v>
      </c>
      <c r="T300" s="141">
        <f>S300*H300</f>
        <v>0</v>
      </c>
      <c r="AR300" s="142" t="s">
        <v>170</v>
      </c>
      <c r="AT300" s="142" t="s">
        <v>165</v>
      </c>
      <c r="AU300" s="142" t="s">
        <v>88</v>
      </c>
      <c r="AY300" s="16" t="s">
        <v>162</v>
      </c>
      <c r="BE300" s="143">
        <f>IF(N300="základní",J300,0)</f>
        <v>0</v>
      </c>
      <c r="BF300" s="143">
        <f>IF(N300="snížená",J300,0)</f>
        <v>0</v>
      </c>
      <c r="BG300" s="143">
        <f>IF(N300="zákl. přenesená",J300,0)</f>
        <v>0</v>
      </c>
      <c r="BH300" s="143">
        <f>IF(N300="sníž. přenesená",J300,0)</f>
        <v>0</v>
      </c>
      <c r="BI300" s="143">
        <f>IF(N300="nulová",J300,0)</f>
        <v>0</v>
      </c>
      <c r="BJ300" s="16" t="s">
        <v>86</v>
      </c>
      <c r="BK300" s="143">
        <f>ROUND(I300*H300,2)</f>
        <v>0</v>
      </c>
      <c r="BL300" s="16" t="s">
        <v>170</v>
      </c>
      <c r="BM300" s="142" t="s">
        <v>777</v>
      </c>
    </row>
    <row r="301" spans="2:65" s="1" customFormat="1" ht="21.75" customHeight="1">
      <c r="B301" s="31"/>
      <c r="C301" s="173" t="s">
        <v>463</v>
      </c>
      <c r="D301" s="173" t="s">
        <v>644</v>
      </c>
      <c r="E301" s="174" t="s">
        <v>778</v>
      </c>
      <c r="F301" s="175" t="s">
        <v>779</v>
      </c>
      <c r="G301" s="176" t="s">
        <v>353</v>
      </c>
      <c r="H301" s="177">
        <v>1.613</v>
      </c>
      <c r="I301" s="178"/>
      <c r="J301" s="179">
        <f>ROUND(I301*H301,2)</f>
        <v>0</v>
      </c>
      <c r="K301" s="175" t="s">
        <v>169</v>
      </c>
      <c r="L301" s="180"/>
      <c r="M301" s="181" t="s">
        <v>1</v>
      </c>
      <c r="N301" s="182" t="s">
        <v>43</v>
      </c>
      <c r="P301" s="140">
        <f>O301*H301</f>
        <v>0</v>
      </c>
      <c r="Q301" s="140">
        <v>1</v>
      </c>
      <c r="R301" s="140">
        <f>Q301*H301</f>
        <v>1.613</v>
      </c>
      <c r="S301" s="140">
        <v>0</v>
      </c>
      <c r="T301" s="141">
        <f>S301*H301</f>
        <v>0</v>
      </c>
      <c r="AR301" s="142" t="s">
        <v>205</v>
      </c>
      <c r="AT301" s="142" t="s">
        <v>644</v>
      </c>
      <c r="AU301" s="142" t="s">
        <v>88</v>
      </c>
      <c r="AY301" s="16" t="s">
        <v>162</v>
      </c>
      <c r="BE301" s="143">
        <f>IF(N301="základní",J301,0)</f>
        <v>0</v>
      </c>
      <c r="BF301" s="143">
        <f>IF(N301="snížená",J301,0)</f>
        <v>0</v>
      </c>
      <c r="BG301" s="143">
        <f>IF(N301="zákl. přenesená",J301,0)</f>
        <v>0</v>
      </c>
      <c r="BH301" s="143">
        <f>IF(N301="sníž. přenesená",J301,0)</f>
        <v>0</v>
      </c>
      <c r="BI301" s="143">
        <f>IF(N301="nulová",J301,0)</f>
        <v>0</v>
      </c>
      <c r="BJ301" s="16" t="s">
        <v>86</v>
      </c>
      <c r="BK301" s="143">
        <f>ROUND(I301*H301,2)</f>
        <v>0</v>
      </c>
      <c r="BL301" s="16" t="s">
        <v>170</v>
      </c>
      <c r="BM301" s="142" t="s">
        <v>780</v>
      </c>
    </row>
    <row r="302" spans="2:65" s="12" customFormat="1" ht="11.25">
      <c r="B302" s="148"/>
      <c r="D302" s="144" t="s">
        <v>179</v>
      </c>
      <c r="E302" s="149" t="s">
        <v>1</v>
      </c>
      <c r="F302" s="150" t="s">
        <v>781</v>
      </c>
      <c r="H302" s="151">
        <v>1.613</v>
      </c>
      <c r="I302" s="152"/>
      <c r="L302" s="148"/>
      <c r="M302" s="153"/>
      <c r="T302" s="154"/>
      <c r="AT302" s="149" t="s">
        <v>179</v>
      </c>
      <c r="AU302" s="149" t="s">
        <v>88</v>
      </c>
      <c r="AV302" s="12" t="s">
        <v>88</v>
      </c>
      <c r="AW302" s="12" t="s">
        <v>34</v>
      </c>
      <c r="AX302" s="12" t="s">
        <v>78</v>
      </c>
      <c r="AY302" s="149" t="s">
        <v>162</v>
      </c>
    </row>
    <row r="303" spans="2:65" s="13" customFormat="1" ht="11.25">
      <c r="B303" s="155"/>
      <c r="D303" s="144" t="s">
        <v>179</v>
      </c>
      <c r="E303" s="156" t="s">
        <v>1</v>
      </c>
      <c r="F303" s="157" t="s">
        <v>181</v>
      </c>
      <c r="H303" s="158">
        <v>1.613</v>
      </c>
      <c r="I303" s="159"/>
      <c r="L303" s="155"/>
      <c r="M303" s="160"/>
      <c r="T303" s="161"/>
      <c r="AT303" s="156" t="s">
        <v>179</v>
      </c>
      <c r="AU303" s="156" t="s">
        <v>88</v>
      </c>
      <c r="AV303" s="13" t="s">
        <v>170</v>
      </c>
      <c r="AW303" s="13" t="s">
        <v>34</v>
      </c>
      <c r="AX303" s="13" t="s">
        <v>86</v>
      </c>
      <c r="AY303" s="156" t="s">
        <v>162</v>
      </c>
    </row>
    <row r="304" spans="2:65" s="1" customFormat="1" ht="21.75" customHeight="1">
      <c r="B304" s="31"/>
      <c r="C304" s="173" t="s">
        <v>469</v>
      </c>
      <c r="D304" s="173" t="s">
        <v>644</v>
      </c>
      <c r="E304" s="174" t="s">
        <v>782</v>
      </c>
      <c r="F304" s="175" t="s">
        <v>783</v>
      </c>
      <c r="G304" s="176" t="s">
        <v>353</v>
      </c>
      <c r="H304" s="177">
        <v>3.415</v>
      </c>
      <c r="I304" s="178"/>
      <c r="J304" s="179">
        <f>ROUND(I304*H304,2)</f>
        <v>0</v>
      </c>
      <c r="K304" s="175" t="s">
        <v>169</v>
      </c>
      <c r="L304" s="180"/>
      <c r="M304" s="181" t="s">
        <v>1</v>
      </c>
      <c r="N304" s="182" t="s">
        <v>43</v>
      </c>
      <c r="P304" s="140">
        <f>O304*H304</f>
        <v>0</v>
      </c>
      <c r="Q304" s="140">
        <v>1</v>
      </c>
      <c r="R304" s="140">
        <f>Q304*H304</f>
        <v>3.415</v>
      </c>
      <c r="S304" s="140">
        <v>0</v>
      </c>
      <c r="T304" s="141">
        <f>S304*H304</f>
        <v>0</v>
      </c>
      <c r="AR304" s="142" t="s">
        <v>205</v>
      </c>
      <c r="AT304" s="142" t="s">
        <v>644</v>
      </c>
      <c r="AU304" s="142" t="s">
        <v>88</v>
      </c>
      <c r="AY304" s="16" t="s">
        <v>162</v>
      </c>
      <c r="BE304" s="143">
        <f>IF(N304="základní",J304,0)</f>
        <v>0</v>
      </c>
      <c r="BF304" s="143">
        <f>IF(N304="snížená",J304,0)</f>
        <v>0</v>
      </c>
      <c r="BG304" s="143">
        <f>IF(N304="zákl. přenesená",J304,0)</f>
        <v>0</v>
      </c>
      <c r="BH304" s="143">
        <f>IF(N304="sníž. přenesená",J304,0)</f>
        <v>0</v>
      </c>
      <c r="BI304" s="143">
        <f>IF(N304="nulová",J304,0)</f>
        <v>0</v>
      </c>
      <c r="BJ304" s="16" t="s">
        <v>86</v>
      </c>
      <c r="BK304" s="143">
        <f>ROUND(I304*H304,2)</f>
        <v>0</v>
      </c>
      <c r="BL304" s="16" t="s">
        <v>170</v>
      </c>
      <c r="BM304" s="142" t="s">
        <v>784</v>
      </c>
    </row>
    <row r="305" spans="2:65" s="12" customFormat="1" ht="11.25">
      <c r="B305" s="148"/>
      <c r="D305" s="144" t="s">
        <v>179</v>
      </c>
      <c r="E305" s="149" t="s">
        <v>1</v>
      </c>
      <c r="F305" s="150" t="s">
        <v>785</v>
      </c>
      <c r="H305" s="151">
        <v>3.415</v>
      </c>
      <c r="I305" s="152"/>
      <c r="L305" s="148"/>
      <c r="M305" s="153"/>
      <c r="T305" s="154"/>
      <c r="AT305" s="149" t="s">
        <v>179</v>
      </c>
      <c r="AU305" s="149" t="s">
        <v>88</v>
      </c>
      <c r="AV305" s="12" t="s">
        <v>88</v>
      </c>
      <c r="AW305" s="12" t="s">
        <v>34</v>
      </c>
      <c r="AX305" s="12" t="s">
        <v>78</v>
      </c>
      <c r="AY305" s="149" t="s">
        <v>162</v>
      </c>
    </row>
    <row r="306" spans="2:65" s="13" customFormat="1" ht="11.25">
      <c r="B306" s="155"/>
      <c r="D306" s="144" t="s">
        <v>179</v>
      </c>
      <c r="E306" s="156" t="s">
        <v>1</v>
      </c>
      <c r="F306" s="157" t="s">
        <v>181</v>
      </c>
      <c r="H306" s="158">
        <v>3.415</v>
      </c>
      <c r="I306" s="159"/>
      <c r="L306" s="155"/>
      <c r="M306" s="160"/>
      <c r="T306" s="161"/>
      <c r="AT306" s="156" t="s">
        <v>179</v>
      </c>
      <c r="AU306" s="156" t="s">
        <v>88</v>
      </c>
      <c r="AV306" s="13" t="s">
        <v>170</v>
      </c>
      <c r="AW306" s="13" t="s">
        <v>34</v>
      </c>
      <c r="AX306" s="13" t="s">
        <v>86</v>
      </c>
      <c r="AY306" s="156" t="s">
        <v>162</v>
      </c>
    </row>
    <row r="307" spans="2:65" s="1" customFormat="1" ht="24.2" customHeight="1">
      <c r="B307" s="31"/>
      <c r="C307" s="131" t="s">
        <v>474</v>
      </c>
      <c r="D307" s="131" t="s">
        <v>165</v>
      </c>
      <c r="E307" s="132" t="s">
        <v>786</v>
      </c>
      <c r="F307" s="133" t="s">
        <v>787</v>
      </c>
      <c r="G307" s="134" t="s">
        <v>353</v>
      </c>
      <c r="H307" s="135">
        <v>3.3</v>
      </c>
      <c r="I307" s="136"/>
      <c r="J307" s="137">
        <f>ROUND(I307*H307,2)</f>
        <v>0</v>
      </c>
      <c r="K307" s="133" t="s">
        <v>169</v>
      </c>
      <c r="L307" s="31"/>
      <c r="M307" s="138" t="s">
        <v>1</v>
      </c>
      <c r="N307" s="139" t="s">
        <v>43</v>
      </c>
      <c r="P307" s="140">
        <f>O307*H307</f>
        <v>0</v>
      </c>
      <c r="Q307" s="140">
        <v>1.0900000000000001</v>
      </c>
      <c r="R307" s="140">
        <f>Q307*H307</f>
        <v>3.597</v>
      </c>
      <c r="S307" s="140">
        <v>0</v>
      </c>
      <c r="T307" s="141">
        <f>S307*H307</f>
        <v>0</v>
      </c>
      <c r="AR307" s="142" t="s">
        <v>170</v>
      </c>
      <c r="AT307" s="142" t="s">
        <v>165</v>
      </c>
      <c r="AU307" s="142" t="s">
        <v>88</v>
      </c>
      <c r="AY307" s="16" t="s">
        <v>162</v>
      </c>
      <c r="BE307" s="143">
        <f>IF(N307="základní",J307,0)</f>
        <v>0</v>
      </c>
      <c r="BF307" s="143">
        <f>IF(N307="snížená",J307,0)</f>
        <v>0</v>
      </c>
      <c r="BG307" s="143">
        <f>IF(N307="zákl. přenesená",J307,0)</f>
        <v>0</v>
      </c>
      <c r="BH307" s="143">
        <f>IF(N307="sníž. přenesená",J307,0)</f>
        <v>0</v>
      </c>
      <c r="BI307" s="143">
        <f>IF(N307="nulová",J307,0)</f>
        <v>0</v>
      </c>
      <c r="BJ307" s="16" t="s">
        <v>86</v>
      </c>
      <c r="BK307" s="143">
        <f>ROUND(I307*H307,2)</f>
        <v>0</v>
      </c>
      <c r="BL307" s="16" t="s">
        <v>170</v>
      </c>
      <c r="BM307" s="142" t="s">
        <v>788</v>
      </c>
    </row>
    <row r="308" spans="2:65" s="1" customFormat="1" ht="19.5">
      <c r="B308" s="31"/>
      <c r="D308" s="144" t="s">
        <v>172</v>
      </c>
      <c r="F308" s="145" t="s">
        <v>712</v>
      </c>
      <c r="I308" s="146"/>
      <c r="L308" s="31"/>
      <c r="M308" s="147"/>
      <c r="T308" s="55"/>
      <c r="AT308" s="16" t="s">
        <v>172</v>
      </c>
      <c r="AU308" s="16" t="s">
        <v>88</v>
      </c>
    </row>
    <row r="309" spans="2:65" s="1" customFormat="1" ht="24.2" customHeight="1">
      <c r="B309" s="31"/>
      <c r="C309" s="131" t="s">
        <v>479</v>
      </c>
      <c r="D309" s="131" t="s">
        <v>165</v>
      </c>
      <c r="E309" s="132" t="s">
        <v>789</v>
      </c>
      <c r="F309" s="133" t="s">
        <v>790</v>
      </c>
      <c r="G309" s="134" t="s">
        <v>168</v>
      </c>
      <c r="H309" s="135">
        <v>2.016</v>
      </c>
      <c r="I309" s="136"/>
      <c r="J309" s="137">
        <f>ROUND(I309*H309,2)</f>
        <v>0</v>
      </c>
      <c r="K309" s="133" t="s">
        <v>169</v>
      </c>
      <c r="L309" s="31"/>
      <c r="M309" s="138" t="s">
        <v>1</v>
      </c>
      <c r="N309" s="139" t="s">
        <v>43</v>
      </c>
      <c r="P309" s="140">
        <f>O309*H309</f>
        <v>0</v>
      </c>
      <c r="Q309" s="140">
        <v>2.5018699999999998</v>
      </c>
      <c r="R309" s="140">
        <f>Q309*H309</f>
        <v>5.0437699199999999</v>
      </c>
      <c r="S309" s="140">
        <v>0</v>
      </c>
      <c r="T309" s="141">
        <f>S309*H309</f>
        <v>0</v>
      </c>
      <c r="AR309" s="142" t="s">
        <v>170</v>
      </c>
      <c r="AT309" s="142" t="s">
        <v>165</v>
      </c>
      <c r="AU309" s="142" t="s">
        <v>88</v>
      </c>
      <c r="AY309" s="16" t="s">
        <v>162</v>
      </c>
      <c r="BE309" s="143">
        <f>IF(N309="základní",J309,0)</f>
        <v>0</v>
      </c>
      <c r="BF309" s="143">
        <f>IF(N309="snížená",J309,0)</f>
        <v>0</v>
      </c>
      <c r="BG309" s="143">
        <f>IF(N309="zákl. přenesená",J309,0)</f>
        <v>0</v>
      </c>
      <c r="BH309" s="143">
        <f>IF(N309="sníž. přenesená",J309,0)</f>
        <v>0</v>
      </c>
      <c r="BI309" s="143">
        <f>IF(N309="nulová",J309,0)</f>
        <v>0</v>
      </c>
      <c r="BJ309" s="16" t="s">
        <v>86</v>
      </c>
      <c r="BK309" s="143">
        <f>ROUND(I309*H309,2)</f>
        <v>0</v>
      </c>
      <c r="BL309" s="16" t="s">
        <v>170</v>
      </c>
      <c r="BM309" s="142" t="s">
        <v>791</v>
      </c>
    </row>
    <row r="310" spans="2:65" s="1" customFormat="1" ht="19.5">
      <c r="B310" s="31"/>
      <c r="D310" s="144" t="s">
        <v>172</v>
      </c>
      <c r="F310" s="145" t="s">
        <v>792</v>
      </c>
      <c r="I310" s="146"/>
      <c r="L310" s="31"/>
      <c r="M310" s="147"/>
      <c r="T310" s="55"/>
      <c r="AT310" s="16" t="s">
        <v>172</v>
      </c>
      <c r="AU310" s="16" t="s">
        <v>88</v>
      </c>
    </row>
    <row r="311" spans="2:65" s="12" customFormat="1" ht="11.25">
      <c r="B311" s="148"/>
      <c r="D311" s="144" t="s">
        <v>179</v>
      </c>
      <c r="E311" s="149" t="s">
        <v>1</v>
      </c>
      <c r="F311" s="150" t="s">
        <v>793</v>
      </c>
      <c r="H311" s="151">
        <v>2.016</v>
      </c>
      <c r="I311" s="152"/>
      <c r="L311" s="148"/>
      <c r="M311" s="153"/>
      <c r="T311" s="154"/>
      <c r="AT311" s="149" t="s">
        <v>179</v>
      </c>
      <c r="AU311" s="149" t="s">
        <v>88</v>
      </c>
      <c r="AV311" s="12" t="s">
        <v>88</v>
      </c>
      <c r="AW311" s="12" t="s">
        <v>34</v>
      </c>
      <c r="AX311" s="12" t="s">
        <v>78</v>
      </c>
      <c r="AY311" s="149" t="s">
        <v>162</v>
      </c>
    </row>
    <row r="312" spans="2:65" s="13" customFormat="1" ht="11.25">
      <c r="B312" s="155"/>
      <c r="D312" s="144" t="s">
        <v>179</v>
      </c>
      <c r="E312" s="156" t="s">
        <v>1</v>
      </c>
      <c r="F312" s="157" t="s">
        <v>181</v>
      </c>
      <c r="H312" s="158">
        <v>2.016</v>
      </c>
      <c r="I312" s="159"/>
      <c r="L312" s="155"/>
      <c r="M312" s="160"/>
      <c r="T312" s="161"/>
      <c r="AT312" s="156" t="s">
        <v>179</v>
      </c>
      <c r="AU312" s="156" t="s">
        <v>88</v>
      </c>
      <c r="AV312" s="13" t="s">
        <v>170</v>
      </c>
      <c r="AW312" s="13" t="s">
        <v>34</v>
      </c>
      <c r="AX312" s="13" t="s">
        <v>86</v>
      </c>
      <c r="AY312" s="156" t="s">
        <v>162</v>
      </c>
    </row>
    <row r="313" spans="2:65" s="1" customFormat="1" ht="24.2" customHeight="1">
      <c r="B313" s="31"/>
      <c r="C313" s="131" t="s">
        <v>485</v>
      </c>
      <c r="D313" s="131" t="s">
        <v>165</v>
      </c>
      <c r="E313" s="132" t="s">
        <v>789</v>
      </c>
      <c r="F313" s="133" t="s">
        <v>790</v>
      </c>
      <c r="G313" s="134" t="s">
        <v>168</v>
      </c>
      <c r="H313" s="135">
        <v>9.984</v>
      </c>
      <c r="I313" s="136"/>
      <c r="J313" s="137">
        <f>ROUND(I313*H313,2)</f>
        <v>0</v>
      </c>
      <c r="K313" s="133" t="s">
        <v>169</v>
      </c>
      <c r="L313" s="31"/>
      <c r="M313" s="138" t="s">
        <v>1</v>
      </c>
      <c r="N313" s="139" t="s">
        <v>43</v>
      </c>
      <c r="P313" s="140">
        <f>O313*H313</f>
        <v>0</v>
      </c>
      <c r="Q313" s="140">
        <v>2.5018699999999998</v>
      </c>
      <c r="R313" s="140">
        <f>Q313*H313</f>
        <v>24.978670079999997</v>
      </c>
      <c r="S313" s="140">
        <v>0</v>
      </c>
      <c r="T313" s="141">
        <f>S313*H313</f>
        <v>0</v>
      </c>
      <c r="AR313" s="142" t="s">
        <v>170</v>
      </c>
      <c r="AT313" s="142" t="s">
        <v>165</v>
      </c>
      <c r="AU313" s="142" t="s">
        <v>88</v>
      </c>
      <c r="AY313" s="16" t="s">
        <v>162</v>
      </c>
      <c r="BE313" s="143">
        <f>IF(N313="základní",J313,0)</f>
        <v>0</v>
      </c>
      <c r="BF313" s="143">
        <f>IF(N313="snížená",J313,0)</f>
        <v>0</v>
      </c>
      <c r="BG313" s="143">
        <f>IF(N313="zákl. přenesená",J313,0)</f>
        <v>0</v>
      </c>
      <c r="BH313" s="143">
        <f>IF(N313="sníž. přenesená",J313,0)</f>
        <v>0</v>
      </c>
      <c r="BI313" s="143">
        <f>IF(N313="nulová",J313,0)</f>
        <v>0</v>
      </c>
      <c r="BJ313" s="16" t="s">
        <v>86</v>
      </c>
      <c r="BK313" s="143">
        <f>ROUND(I313*H313,2)</f>
        <v>0</v>
      </c>
      <c r="BL313" s="16" t="s">
        <v>170</v>
      </c>
      <c r="BM313" s="142" t="s">
        <v>794</v>
      </c>
    </row>
    <row r="314" spans="2:65" s="1" customFormat="1" ht="19.5">
      <c r="B314" s="31"/>
      <c r="D314" s="144" t="s">
        <v>172</v>
      </c>
      <c r="F314" s="145" t="s">
        <v>795</v>
      </c>
      <c r="I314" s="146"/>
      <c r="L314" s="31"/>
      <c r="M314" s="147"/>
      <c r="T314" s="55"/>
      <c r="AT314" s="16" t="s">
        <v>172</v>
      </c>
      <c r="AU314" s="16" t="s">
        <v>88</v>
      </c>
    </row>
    <row r="315" spans="2:65" s="12" customFormat="1" ht="11.25">
      <c r="B315" s="148"/>
      <c r="D315" s="144" t="s">
        <v>179</v>
      </c>
      <c r="E315" s="149" t="s">
        <v>1</v>
      </c>
      <c r="F315" s="150" t="s">
        <v>796</v>
      </c>
      <c r="H315" s="151">
        <v>9.984</v>
      </c>
      <c r="I315" s="152"/>
      <c r="L315" s="148"/>
      <c r="M315" s="153"/>
      <c r="T315" s="154"/>
      <c r="AT315" s="149" t="s">
        <v>179</v>
      </c>
      <c r="AU315" s="149" t="s">
        <v>88</v>
      </c>
      <c r="AV315" s="12" t="s">
        <v>88</v>
      </c>
      <c r="AW315" s="12" t="s">
        <v>34</v>
      </c>
      <c r="AX315" s="12" t="s">
        <v>78</v>
      </c>
      <c r="AY315" s="149" t="s">
        <v>162</v>
      </c>
    </row>
    <row r="316" spans="2:65" s="13" customFormat="1" ht="11.25">
      <c r="B316" s="155"/>
      <c r="D316" s="144" t="s">
        <v>179</v>
      </c>
      <c r="E316" s="156" t="s">
        <v>1</v>
      </c>
      <c r="F316" s="157" t="s">
        <v>181</v>
      </c>
      <c r="H316" s="158">
        <v>9.984</v>
      </c>
      <c r="I316" s="159"/>
      <c r="L316" s="155"/>
      <c r="M316" s="160"/>
      <c r="T316" s="161"/>
      <c r="AT316" s="156" t="s">
        <v>179</v>
      </c>
      <c r="AU316" s="156" t="s">
        <v>88</v>
      </c>
      <c r="AV316" s="13" t="s">
        <v>170</v>
      </c>
      <c r="AW316" s="13" t="s">
        <v>34</v>
      </c>
      <c r="AX316" s="13" t="s">
        <v>86</v>
      </c>
      <c r="AY316" s="156" t="s">
        <v>162</v>
      </c>
    </row>
    <row r="317" spans="2:65" s="1" customFormat="1" ht="24.2" customHeight="1">
      <c r="B317" s="31"/>
      <c r="C317" s="131" t="s">
        <v>489</v>
      </c>
      <c r="D317" s="131" t="s">
        <v>165</v>
      </c>
      <c r="E317" s="132" t="s">
        <v>797</v>
      </c>
      <c r="F317" s="133" t="s">
        <v>798</v>
      </c>
      <c r="G317" s="134" t="s">
        <v>176</v>
      </c>
      <c r="H317" s="135">
        <v>126.72</v>
      </c>
      <c r="I317" s="136"/>
      <c r="J317" s="137">
        <f>ROUND(I317*H317,2)</f>
        <v>0</v>
      </c>
      <c r="K317" s="133" t="s">
        <v>169</v>
      </c>
      <c r="L317" s="31"/>
      <c r="M317" s="138" t="s">
        <v>1</v>
      </c>
      <c r="N317" s="139" t="s">
        <v>43</v>
      </c>
      <c r="P317" s="140">
        <f>O317*H317</f>
        <v>0</v>
      </c>
      <c r="Q317" s="140">
        <v>2.2799999999999999E-3</v>
      </c>
      <c r="R317" s="140">
        <f>Q317*H317</f>
        <v>0.2889216</v>
      </c>
      <c r="S317" s="140">
        <v>0</v>
      </c>
      <c r="T317" s="141">
        <f>S317*H317</f>
        <v>0</v>
      </c>
      <c r="AR317" s="142" t="s">
        <v>170</v>
      </c>
      <c r="AT317" s="142" t="s">
        <v>165</v>
      </c>
      <c r="AU317" s="142" t="s">
        <v>88</v>
      </c>
      <c r="AY317" s="16" t="s">
        <v>162</v>
      </c>
      <c r="BE317" s="143">
        <f>IF(N317="základní",J317,0)</f>
        <v>0</v>
      </c>
      <c r="BF317" s="143">
        <f>IF(N317="snížená",J317,0)</f>
        <v>0</v>
      </c>
      <c r="BG317" s="143">
        <f>IF(N317="zákl. přenesená",J317,0)</f>
        <v>0</v>
      </c>
      <c r="BH317" s="143">
        <f>IF(N317="sníž. přenesená",J317,0)</f>
        <v>0</v>
      </c>
      <c r="BI317" s="143">
        <f>IF(N317="nulová",J317,0)</f>
        <v>0</v>
      </c>
      <c r="BJ317" s="16" t="s">
        <v>86</v>
      </c>
      <c r="BK317" s="143">
        <f>ROUND(I317*H317,2)</f>
        <v>0</v>
      </c>
      <c r="BL317" s="16" t="s">
        <v>170</v>
      </c>
      <c r="BM317" s="142" t="s">
        <v>799</v>
      </c>
    </row>
    <row r="318" spans="2:65" s="1" customFormat="1" ht="19.5">
      <c r="B318" s="31"/>
      <c r="D318" s="144" t="s">
        <v>172</v>
      </c>
      <c r="F318" s="145" t="s">
        <v>800</v>
      </c>
      <c r="I318" s="146"/>
      <c r="L318" s="31"/>
      <c r="M318" s="147"/>
      <c r="T318" s="55"/>
      <c r="AT318" s="16" t="s">
        <v>172</v>
      </c>
      <c r="AU318" s="16" t="s">
        <v>88</v>
      </c>
    </row>
    <row r="319" spans="2:65" s="12" customFormat="1" ht="11.25">
      <c r="B319" s="148"/>
      <c r="D319" s="144" t="s">
        <v>179</v>
      </c>
      <c r="E319" s="149" t="s">
        <v>1</v>
      </c>
      <c r="F319" s="150" t="s">
        <v>801</v>
      </c>
      <c r="H319" s="151">
        <v>126.72</v>
      </c>
      <c r="I319" s="152"/>
      <c r="L319" s="148"/>
      <c r="M319" s="153"/>
      <c r="T319" s="154"/>
      <c r="AT319" s="149" t="s">
        <v>179</v>
      </c>
      <c r="AU319" s="149" t="s">
        <v>88</v>
      </c>
      <c r="AV319" s="12" t="s">
        <v>88</v>
      </c>
      <c r="AW319" s="12" t="s">
        <v>34</v>
      </c>
      <c r="AX319" s="12" t="s">
        <v>78</v>
      </c>
      <c r="AY319" s="149" t="s">
        <v>162</v>
      </c>
    </row>
    <row r="320" spans="2:65" s="13" customFormat="1" ht="11.25">
      <c r="B320" s="155"/>
      <c r="D320" s="144" t="s">
        <v>179</v>
      </c>
      <c r="E320" s="156" t="s">
        <v>1</v>
      </c>
      <c r="F320" s="157" t="s">
        <v>181</v>
      </c>
      <c r="H320" s="158">
        <v>126.72</v>
      </c>
      <c r="I320" s="159"/>
      <c r="L320" s="155"/>
      <c r="M320" s="160"/>
      <c r="T320" s="161"/>
      <c r="AT320" s="156" t="s">
        <v>179</v>
      </c>
      <c r="AU320" s="156" t="s">
        <v>88</v>
      </c>
      <c r="AV320" s="13" t="s">
        <v>170</v>
      </c>
      <c r="AW320" s="13" t="s">
        <v>34</v>
      </c>
      <c r="AX320" s="13" t="s">
        <v>86</v>
      </c>
      <c r="AY320" s="156" t="s">
        <v>162</v>
      </c>
    </row>
    <row r="321" spans="2:65" s="1" customFormat="1" ht="24.2" customHeight="1">
      <c r="B321" s="31"/>
      <c r="C321" s="131" t="s">
        <v>493</v>
      </c>
      <c r="D321" s="131" t="s">
        <v>165</v>
      </c>
      <c r="E321" s="132" t="s">
        <v>802</v>
      </c>
      <c r="F321" s="133" t="s">
        <v>803</v>
      </c>
      <c r="G321" s="134" t="s">
        <v>176</v>
      </c>
      <c r="H321" s="135">
        <v>126.72</v>
      </c>
      <c r="I321" s="136"/>
      <c r="J321" s="137">
        <f>ROUND(I321*H321,2)</f>
        <v>0</v>
      </c>
      <c r="K321" s="133" t="s">
        <v>169</v>
      </c>
      <c r="L321" s="31"/>
      <c r="M321" s="138" t="s">
        <v>1</v>
      </c>
      <c r="N321" s="139" t="s">
        <v>43</v>
      </c>
      <c r="P321" s="140">
        <f>O321*H321</f>
        <v>0</v>
      </c>
      <c r="Q321" s="140">
        <v>0</v>
      </c>
      <c r="R321" s="140">
        <f>Q321*H321</f>
        <v>0</v>
      </c>
      <c r="S321" s="140">
        <v>0</v>
      </c>
      <c r="T321" s="141">
        <f>S321*H321</f>
        <v>0</v>
      </c>
      <c r="AR321" s="142" t="s">
        <v>170</v>
      </c>
      <c r="AT321" s="142" t="s">
        <v>165</v>
      </c>
      <c r="AU321" s="142" t="s">
        <v>88</v>
      </c>
      <c r="AY321" s="16" t="s">
        <v>162</v>
      </c>
      <c r="BE321" s="143">
        <f>IF(N321="základní",J321,0)</f>
        <v>0</v>
      </c>
      <c r="BF321" s="143">
        <f>IF(N321="snížená",J321,0)</f>
        <v>0</v>
      </c>
      <c r="BG321" s="143">
        <f>IF(N321="zákl. přenesená",J321,0)</f>
        <v>0</v>
      </c>
      <c r="BH321" s="143">
        <f>IF(N321="sníž. přenesená",J321,0)</f>
        <v>0</v>
      </c>
      <c r="BI321" s="143">
        <f>IF(N321="nulová",J321,0)</f>
        <v>0</v>
      </c>
      <c r="BJ321" s="16" t="s">
        <v>86</v>
      </c>
      <c r="BK321" s="143">
        <f>ROUND(I321*H321,2)</f>
        <v>0</v>
      </c>
      <c r="BL321" s="16" t="s">
        <v>170</v>
      </c>
      <c r="BM321" s="142" t="s">
        <v>804</v>
      </c>
    </row>
    <row r="322" spans="2:65" s="1" customFormat="1" ht="21.75" customHeight="1">
      <c r="B322" s="31"/>
      <c r="C322" s="131" t="s">
        <v>499</v>
      </c>
      <c r="D322" s="131" t="s">
        <v>165</v>
      </c>
      <c r="E322" s="132" t="s">
        <v>805</v>
      </c>
      <c r="F322" s="133" t="s">
        <v>806</v>
      </c>
      <c r="G322" s="134" t="s">
        <v>353</v>
      </c>
      <c r="H322" s="135">
        <v>5.9359999999999999</v>
      </c>
      <c r="I322" s="136"/>
      <c r="J322" s="137">
        <f>ROUND(I322*H322,2)</f>
        <v>0</v>
      </c>
      <c r="K322" s="133" t="s">
        <v>169</v>
      </c>
      <c r="L322" s="31"/>
      <c r="M322" s="138" t="s">
        <v>1</v>
      </c>
      <c r="N322" s="139" t="s">
        <v>43</v>
      </c>
      <c r="P322" s="140">
        <f>O322*H322</f>
        <v>0</v>
      </c>
      <c r="Q322" s="140">
        <v>1.0513699999999999</v>
      </c>
      <c r="R322" s="140">
        <f>Q322*H322</f>
        <v>6.2409323199999998</v>
      </c>
      <c r="S322" s="140">
        <v>0</v>
      </c>
      <c r="T322" s="141">
        <f>S322*H322</f>
        <v>0</v>
      </c>
      <c r="AR322" s="142" t="s">
        <v>170</v>
      </c>
      <c r="AT322" s="142" t="s">
        <v>165</v>
      </c>
      <c r="AU322" s="142" t="s">
        <v>88</v>
      </c>
      <c r="AY322" s="16" t="s">
        <v>162</v>
      </c>
      <c r="BE322" s="143">
        <f>IF(N322="základní",J322,0)</f>
        <v>0</v>
      </c>
      <c r="BF322" s="143">
        <f>IF(N322="snížená",J322,0)</f>
        <v>0</v>
      </c>
      <c r="BG322" s="143">
        <f>IF(N322="zákl. přenesená",J322,0)</f>
        <v>0</v>
      </c>
      <c r="BH322" s="143">
        <f>IF(N322="sníž. přenesená",J322,0)</f>
        <v>0</v>
      </c>
      <c r="BI322" s="143">
        <f>IF(N322="nulová",J322,0)</f>
        <v>0</v>
      </c>
      <c r="BJ322" s="16" t="s">
        <v>86</v>
      </c>
      <c r="BK322" s="143">
        <f>ROUND(I322*H322,2)</f>
        <v>0</v>
      </c>
      <c r="BL322" s="16" t="s">
        <v>170</v>
      </c>
      <c r="BM322" s="142" t="s">
        <v>807</v>
      </c>
    </row>
    <row r="323" spans="2:65" s="1" customFormat="1" ht="19.5">
      <c r="B323" s="31"/>
      <c r="D323" s="144" t="s">
        <v>172</v>
      </c>
      <c r="F323" s="145" t="s">
        <v>808</v>
      </c>
      <c r="I323" s="146"/>
      <c r="L323" s="31"/>
      <c r="M323" s="147"/>
      <c r="T323" s="55"/>
      <c r="AT323" s="16" t="s">
        <v>172</v>
      </c>
      <c r="AU323" s="16" t="s">
        <v>88</v>
      </c>
    </row>
    <row r="324" spans="2:65" s="12" customFormat="1" ht="11.25">
      <c r="B324" s="148"/>
      <c r="D324" s="144" t="s">
        <v>179</v>
      </c>
      <c r="E324" s="149" t="s">
        <v>1</v>
      </c>
      <c r="F324" s="150" t="s">
        <v>809</v>
      </c>
      <c r="H324" s="151">
        <v>5.9359999999999999</v>
      </c>
      <c r="I324" s="152"/>
      <c r="L324" s="148"/>
      <c r="M324" s="153"/>
      <c r="T324" s="154"/>
      <c r="AT324" s="149" t="s">
        <v>179</v>
      </c>
      <c r="AU324" s="149" t="s">
        <v>88</v>
      </c>
      <c r="AV324" s="12" t="s">
        <v>88</v>
      </c>
      <c r="AW324" s="12" t="s">
        <v>34</v>
      </c>
      <c r="AX324" s="12" t="s">
        <v>78</v>
      </c>
      <c r="AY324" s="149" t="s">
        <v>162</v>
      </c>
    </row>
    <row r="325" spans="2:65" s="13" customFormat="1" ht="11.25">
      <c r="B325" s="155"/>
      <c r="D325" s="144" t="s">
        <v>179</v>
      </c>
      <c r="E325" s="156" t="s">
        <v>1</v>
      </c>
      <c r="F325" s="157" t="s">
        <v>181</v>
      </c>
      <c r="H325" s="158">
        <v>5.9359999999999999</v>
      </c>
      <c r="I325" s="159"/>
      <c r="L325" s="155"/>
      <c r="M325" s="160"/>
      <c r="T325" s="161"/>
      <c r="AT325" s="156" t="s">
        <v>179</v>
      </c>
      <c r="AU325" s="156" t="s">
        <v>88</v>
      </c>
      <c r="AV325" s="13" t="s">
        <v>170</v>
      </c>
      <c r="AW325" s="13" t="s">
        <v>34</v>
      </c>
      <c r="AX325" s="13" t="s">
        <v>86</v>
      </c>
      <c r="AY325" s="156" t="s">
        <v>162</v>
      </c>
    </row>
    <row r="326" spans="2:65" s="1" customFormat="1" ht="24.2" customHeight="1">
      <c r="B326" s="31"/>
      <c r="C326" s="131" t="s">
        <v>503</v>
      </c>
      <c r="D326" s="131" t="s">
        <v>165</v>
      </c>
      <c r="E326" s="132" t="s">
        <v>810</v>
      </c>
      <c r="F326" s="133" t="s">
        <v>811</v>
      </c>
      <c r="G326" s="134" t="s">
        <v>268</v>
      </c>
      <c r="H326" s="135">
        <v>13</v>
      </c>
      <c r="I326" s="136"/>
      <c r="J326" s="137">
        <f>ROUND(I326*H326,2)</f>
        <v>0</v>
      </c>
      <c r="K326" s="133" t="s">
        <v>169</v>
      </c>
      <c r="L326" s="31"/>
      <c r="M326" s="138" t="s">
        <v>1</v>
      </c>
      <c r="N326" s="139" t="s">
        <v>43</v>
      </c>
      <c r="P326" s="140">
        <f>O326*H326</f>
        <v>0</v>
      </c>
      <c r="Q326" s="140">
        <v>2.49E-3</v>
      </c>
      <c r="R326" s="140">
        <f>Q326*H326</f>
        <v>3.2370000000000003E-2</v>
      </c>
      <c r="S326" s="140">
        <v>0</v>
      </c>
      <c r="T326" s="141">
        <f>S326*H326</f>
        <v>0</v>
      </c>
      <c r="AR326" s="142" t="s">
        <v>170</v>
      </c>
      <c r="AT326" s="142" t="s">
        <v>165</v>
      </c>
      <c r="AU326" s="142" t="s">
        <v>88</v>
      </c>
      <c r="AY326" s="16" t="s">
        <v>162</v>
      </c>
      <c r="BE326" s="143">
        <f>IF(N326="základní",J326,0)</f>
        <v>0</v>
      </c>
      <c r="BF326" s="143">
        <f>IF(N326="snížená",J326,0)</f>
        <v>0</v>
      </c>
      <c r="BG326" s="143">
        <f>IF(N326="zákl. přenesená",J326,0)</f>
        <v>0</v>
      </c>
      <c r="BH326" s="143">
        <f>IF(N326="sníž. přenesená",J326,0)</f>
        <v>0</v>
      </c>
      <c r="BI326" s="143">
        <f>IF(N326="nulová",J326,0)</f>
        <v>0</v>
      </c>
      <c r="BJ326" s="16" t="s">
        <v>86</v>
      </c>
      <c r="BK326" s="143">
        <f>ROUND(I326*H326,2)</f>
        <v>0</v>
      </c>
      <c r="BL326" s="16" t="s">
        <v>170</v>
      </c>
      <c r="BM326" s="142" t="s">
        <v>812</v>
      </c>
    </row>
    <row r="327" spans="2:65" s="1" customFormat="1" ht="29.25">
      <c r="B327" s="31"/>
      <c r="D327" s="144" t="s">
        <v>172</v>
      </c>
      <c r="F327" s="145" t="s">
        <v>813</v>
      </c>
      <c r="I327" s="146"/>
      <c r="L327" s="31"/>
      <c r="M327" s="147"/>
      <c r="T327" s="55"/>
      <c r="AT327" s="16" t="s">
        <v>172</v>
      </c>
      <c r="AU327" s="16" t="s">
        <v>88</v>
      </c>
    </row>
    <row r="328" spans="2:65" s="1" customFormat="1" ht="33" customHeight="1">
      <c r="B328" s="31"/>
      <c r="C328" s="131" t="s">
        <v>509</v>
      </c>
      <c r="D328" s="131" t="s">
        <v>165</v>
      </c>
      <c r="E328" s="132" t="s">
        <v>814</v>
      </c>
      <c r="F328" s="133" t="s">
        <v>815</v>
      </c>
      <c r="G328" s="134" t="s">
        <v>268</v>
      </c>
      <c r="H328" s="135">
        <v>6</v>
      </c>
      <c r="I328" s="136"/>
      <c r="J328" s="137">
        <f>ROUND(I328*H328,2)</f>
        <v>0</v>
      </c>
      <c r="K328" s="133" t="s">
        <v>169</v>
      </c>
      <c r="L328" s="31"/>
      <c r="M328" s="138" t="s">
        <v>1</v>
      </c>
      <c r="N328" s="139" t="s">
        <v>43</v>
      </c>
      <c r="P328" s="140">
        <f>O328*H328</f>
        <v>0</v>
      </c>
      <c r="Q328" s="140">
        <v>2.3689999999999999E-2</v>
      </c>
      <c r="R328" s="140">
        <f>Q328*H328</f>
        <v>0.14213999999999999</v>
      </c>
      <c r="S328" s="140">
        <v>0</v>
      </c>
      <c r="T328" s="141">
        <f>S328*H328</f>
        <v>0</v>
      </c>
      <c r="AR328" s="142" t="s">
        <v>170</v>
      </c>
      <c r="AT328" s="142" t="s">
        <v>165</v>
      </c>
      <c r="AU328" s="142" t="s">
        <v>88</v>
      </c>
      <c r="AY328" s="16" t="s">
        <v>162</v>
      </c>
      <c r="BE328" s="143">
        <f>IF(N328="základní",J328,0)</f>
        <v>0</v>
      </c>
      <c r="BF328" s="143">
        <f>IF(N328="snížená",J328,0)</f>
        <v>0</v>
      </c>
      <c r="BG328" s="143">
        <f>IF(N328="zákl. přenesená",J328,0)</f>
        <v>0</v>
      </c>
      <c r="BH328" s="143">
        <f>IF(N328="sníž. přenesená",J328,0)</f>
        <v>0</v>
      </c>
      <c r="BI328" s="143">
        <f>IF(N328="nulová",J328,0)</f>
        <v>0</v>
      </c>
      <c r="BJ328" s="16" t="s">
        <v>86</v>
      </c>
      <c r="BK328" s="143">
        <f>ROUND(I328*H328,2)</f>
        <v>0</v>
      </c>
      <c r="BL328" s="16" t="s">
        <v>170</v>
      </c>
      <c r="BM328" s="142" t="s">
        <v>816</v>
      </c>
    </row>
    <row r="329" spans="2:65" s="1" customFormat="1" ht="29.25">
      <c r="B329" s="31"/>
      <c r="D329" s="144" t="s">
        <v>172</v>
      </c>
      <c r="F329" s="145" t="s">
        <v>813</v>
      </c>
      <c r="I329" s="146"/>
      <c r="L329" s="31"/>
      <c r="M329" s="147"/>
      <c r="T329" s="55"/>
      <c r="AT329" s="16" t="s">
        <v>172</v>
      </c>
      <c r="AU329" s="16" t="s">
        <v>88</v>
      </c>
    </row>
    <row r="330" spans="2:65" s="1" customFormat="1" ht="24.2" customHeight="1">
      <c r="B330" s="31"/>
      <c r="C330" s="131" t="s">
        <v>515</v>
      </c>
      <c r="D330" s="131" t="s">
        <v>165</v>
      </c>
      <c r="E330" s="132" t="s">
        <v>817</v>
      </c>
      <c r="F330" s="133" t="s">
        <v>818</v>
      </c>
      <c r="G330" s="134" t="s">
        <v>176</v>
      </c>
      <c r="H330" s="135">
        <v>164.08</v>
      </c>
      <c r="I330" s="136"/>
      <c r="J330" s="137">
        <f>ROUND(I330*H330,2)</f>
        <v>0</v>
      </c>
      <c r="K330" s="133" t="s">
        <v>169</v>
      </c>
      <c r="L330" s="31"/>
      <c r="M330" s="138" t="s">
        <v>1</v>
      </c>
      <c r="N330" s="139" t="s">
        <v>43</v>
      </c>
      <c r="P330" s="140">
        <f>O330*H330</f>
        <v>0</v>
      </c>
      <c r="Q330" s="140">
        <v>9.4479999999999995E-2</v>
      </c>
      <c r="R330" s="140">
        <f>Q330*H330</f>
        <v>15.5022784</v>
      </c>
      <c r="S330" s="140">
        <v>0</v>
      </c>
      <c r="T330" s="141">
        <f>S330*H330</f>
        <v>0</v>
      </c>
      <c r="AR330" s="142" t="s">
        <v>170</v>
      </c>
      <c r="AT330" s="142" t="s">
        <v>165</v>
      </c>
      <c r="AU330" s="142" t="s">
        <v>88</v>
      </c>
      <c r="AY330" s="16" t="s">
        <v>162</v>
      </c>
      <c r="BE330" s="143">
        <f>IF(N330="základní",J330,0)</f>
        <v>0</v>
      </c>
      <c r="BF330" s="143">
        <f>IF(N330="snížená",J330,0)</f>
        <v>0</v>
      </c>
      <c r="BG330" s="143">
        <f>IF(N330="zákl. přenesená",J330,0)</f>
        <v>0</v>
      </c>
      <c r="BH330" s="143">
        <f>IF(N330="sníž. přenesená",J330,0)</f>
        <v>0</v>
      </c>
      <c r="BI330" s="143">
        <f>IF(N330="nulová",J330,0)</f>
        <v>0</v>
      </c>
      <c r="BJ330" s="16" t="s">
        <v>86</v>
      </c>
      <c r="BK330" s="143">
        <f>ROUND(I330*H330,2)</f>
        <v>0</v>
      </c>
      <c r="BL330" s="16" t="s">
        <v>170</v>
      </c>
      <c r="BM330" s="142" t="s">
        <v>819</v>
      </c>
    </row>
    <row r="331" spans="2:65" s="1" customFormat="1" ht="19.5">
      <c r="B331" s="31"/>
      <c r="D331" s="144" t="s">
        <v>172</v>
      </c>
      <c r="F331" s="145" t="s">
        <v>820</v>
      </c>
      <c r="I331" s="146"/>
      <c r="L331" s="31"/>
      <c r="M331" s="147"/>
      <c r="T331" s="55"/>
      <c r="AT331" s="16" t="s">
        <v>172</v>
      </c>
      <c r="AU331" s="16" t="s">
        <v>88</v>
      </c>
    </row>
    <row r="332" spans="2:65" s="14" customFormat="1" ht="11.25">
      <c r="B332" s="162"/>
      <c r="D332" s="144" t="s">
        <v>179</v>
      </c>
      <c r="E332" s="163" t="s">
        <v>1</v>
      </c>
      <c r="F332" s="164" t="s">
        <v>821</v>
      </c>
      <c r="H332" s="163" t="s">
        <v>1</v>
      </c>
      <c r="I332" s="165"/>
      <c r="L332" s="162"/>
      <c r="M332" s="166"/>
      <c r="T332" s="167"/>
      <c r="AT332" s="163" t="s">
        <v>179</v>
      </c>
      <c r="AU332" s="163" t="s">
        <v>88</v>
      </c>
      <c r="AV332" s="14" t="s">
        <v>86</v>
      </c>
      <c r="AW332" s="14" t="s">
        <v>34</v>
      </c>
      <c r="AX332" s="14" t="s">
        <v>78</v>
      </c>
      <c r="AY332" s="163" t="s">
        <v>162</v>
      </c>
    </row>
    <row r="333" spans="2:65" s="12" customFormat="1" ht="11.25">
      <c r="B333" s="148"/>
      <c r="D333" s="144" t="s">
        <v>179</v>
      </c>
      <c r="E333" s="149" t="s">
        <v>1</v>
      </c>
      <c r="F333" s="150" t="s">
        <v>822</v>
      </c>
      <c r="H333" s="151">
        <v>164.08</v>
      </c>
      <c r="I333" s="152"/>
      <c r="L333" s="148"/>
      <c r="M333" s="153"/>
      <c r="T333" s="154"/>
      <c r="AT333" s="149" t="s">
        <v>179</v>
      </c>
      <c r="AU333" s="149" t="s">
        <v>88</v>
      </c>
      <c r="AV333" s="12" t="s">
        <v>88</v>
      </c>
      <c r="AW333" s="12" t="s">
        <v>34</v>
      </c>
      <c r="AX333" s="12" t="s">
        <v>78</v>
      </c>
      <c r="AY333" s="149" t="s">
        <v>162</v>
      </c>
    </row>
    <row r="334" spans="2:65" s="13" customFormat="1" ht="11.25">
      <c r="B334" s="155"/>
      <c r="D334" s="144" t="s">
        <v>179</v>
      </c>
      <c r="E334" s="156" t="s">
        <v>1</v>
      </c>
      <c r="F334" s="157" t="s">
        <v>181</v>
      </c>
      <c r="H334" s="158">
        <v>164.08</v>
      </c>
      <c r="I334" s="159"/>
      <c r="L334" s="155"/>
      <c r="M334" s="160"/>
      <c r="T334" s="161"/>
      <c r="AT334" s="156" t="s">
        <v>179</v>
      </c>
      <c r="AU334" s="156" t="s">
        <v>88</v>
      </c>
      <c r="AV334" s="13" t="s">
        <v>170</v>
      </c>
      <c r="AW334" s="13" t="s">
        <v>34</v>
      </c>
      <c r="AX334" s="13" t="s">
        <v>86</v>
      </c>
      <c r="AY334" s="156" t="s">
        <v>162</v>
      </c>
    </row>
    <row r="335" spans="2:65" s="1" customFormat="1" ht="24.2" customHeight="1">
      <c r="B335" s="31"/>
      <c r="C335" s="131" t="s">
        <v>519</v>
      </c>
      <c r="D335" s="131" t="s">
        <v>165</v>
      </c>
      <c r="E335" s="132" t="s">
        <v>817</v>
      </c>
      <c r="F335" s="133" t="s">
        <v>818</v>
      </c>
      <c r="G335" s="134" t="s">
        <v>176</v>
      </c>
      <c r="H335" s="135">
        <v>92.370999999999995</v>
      </c>
      <c r="I335" s="136"/>
      <c r="J335" s="137">
        <f>ROUND(I335*H335,2)</f>
        <v>0</v>
      </c>
      <c r="K335" s="133" t="s">
        <v>169</v>
      </c>
      <c r="L335" s="31"/>
      <c r="M335" s="138" t="s">
        <v>1</v>
      </c>
      <c r="N335" s="139" t="s">
        <v>43</v>
      </c>
      <c r="P335" s="140">
        <f>O335*H335</f>
        <v>0</v>
      </c>
      <c r="Q335" s="140">
        <v>9.4479999999999995E-2</v>
      </c>
      <c r="R335" s="140">
        <f>Q335*H335</f>
        <v>8.7272120799999993</v>
      </c>
      <c r="S335" s="140">
        <v>0</v>
      </c>
      <c r="T335" s="141">
        <f>S335*H335</f>
        <v>0</v>
      </c>
      <c r="AR335" s="142" t="s">
        <v>170</v>
      </c>
      <c r="AT335" s="142" t="s">
        <v>165</v>
      </c>
      <c r="AU335" s="142" t="s">
        <v>88</v>
      </c>
      <c r="AY335" s="16" t="s">
        <v>162</v>
      </c>
      <c r="BE335" s="143">
        <f>IF(N335="základní",J335,0)</f>
        <v>0</v>
      </c>
      <c r="BF335" s="143">
        <f>IF(N335="snížená",J335,0)</f>
        <v>0</v>
      </c>
      <c r="BG335" s="143">
        <f>IF(N335="zákl. přenesená",J335,0)</f>
        <v>0</v>
      </c>
      <c r="BH335" s="143">
        <f>IF(N335="sníž. přenesená",J335,0)</f>
        <v>0</v>
      </c>
      <c r="BI335" s="143">
        <f>IF(N335="nulová",J335,0)</f>
        <v>0</v>
      </c>
      <c r="BJ335" s="16" t="s">
        <v>86</v>
      </c>
      <c r="BK335" s="143">
        <f>ROUND(I335*H335,2)</f>
        <v>0</v>
      </c>
      <c r="BL335" s="16" t="s">
        <v>170</v>
      </c>
      <c r="BM335" s="142" t="s">
        <v>823</v>
      </c>
    </row>
    <row r="336" spans="2:65" s="1" customFormat="1" ht="19.5">
      <c r="B336" s="31"/>
      <c r="D336" s="144" t="s">
        <v>172</v>
      </c>
      <c r="F336" s="145" t="s">
        <v>824</v>
      </c>
      <c r="I336" s="146"/>
      <c r="L336" s="31"/>
      <c r="M336" s="147"/>
      <c r="T336" s="55"/>
      <c r="AT336" s="16" t="s">
        <v>172</v>
      </c>
      <c r="AU336" s="16" t="s">
        <v>88</v>
      </c>
    </row>
    <row r="337" spans="2:65" s="12" customFormat="1" ht="11.25">
      <c r="B337" s="148"/>
      <c r="D337" s="144" t="s">
        <v>179</v>
      </c>
      <c r="E337" s="149" t="s">
        <v>1</v>
      </c>
      <c r="F337" s="150" t="s">
        <v>825</v>
      </c>
      <c r="H337" s="151">
        <v>92.370999999999995</v>
      </c>
      <c r="I337" s="152"/>
      <c r="L337" s="148"/>
      <c r="M337" s="153"/>
      <c r="T337" s="154"/>
      <c r="AT337" s="149" t="s">
        <v>179</v>
      </c>
      <c r="AU337" s="149" t="s">
        <v>88</v>
      </c>
      <c r="AV337" s="12" t="s">
        <v>88</v>
      </c>
      <c r="AW337" s="12" t="s">
        <v>34</v>
      </c>
      <c r="AX337" s="12" t="s">
        <v>78</v>
      </c>
      <c r="AY337" s="149" t="s">
        <v>162</v>
      </c>
    </row>
    <row r="338" spans="2:65" s="13" customFormat="1" ht="11.25">
      <c r="B338" s="155"/>
      <c r="D338" s="144" t="s">
        <v>179</v>
      </c>
      <c r="E338" s="156" t="s">
        <v>1</v>
      </c>
      <c r="F338" s="157" t="s">
        <v>181</v>
      </c>
      <c r="H338" s="158">
        <v>92.370999999999995</v>
      </c>
      <c r="I338" s="159"/>
      <c r="L338" s="155"/>
      <c r="M338" s="160"/>
      <c r="T338" s="161"/>
      <c r="AT338" s="156" t="s">
        <v>179</v>
      </c>
      <c r="AU338" s="156" t="s">
        <v>88</v>
      </c>
      <c r="AV338" s="13" t="s">
        <v>170</v>
      </c>
      <c r="AW338" s="13" t="s">
        <v>34</v>
      </c>
      <c r="AX338" s="13" t="s">
        <v>86</v>
      </c>
      <c r="AY338" s="156" t="s">
        <v>162</v>
      </c>
    </row>
    <row r="339" spans="2:65" s="1" customFormat="1" ht="24.2" customHeight="1">
      <c r="B339" s="31"/>
      <c r="C339" s="131" t="s">
        <v>523</v>
      </c>
      <c r="D339" s="131" t="s">
        <v>165</v>
      </c>
      <c r="E339" s="132" t="s">
        <v>826</v>
      </c>
      <c r="F339" s="133" t="s">
        <v>827</v>
      </c>
      <c r="G339" s="134" t="s">
        <v>208</v>
      </c>
      <c r="H339" s="135">
        <v>6.24</v>
      </c>
      <c r="I339" s="136"/>
      <c r="J339" s="137">
        <f>ROUND(I339*H339,2)</f>
        <v>0</v>
      </c>
      <c r="K339" s="133" t="s">
        <v>169</v>
      </c>
      <c r="L339" s="31"/>
      <c r="M339" s="138" t="s">
        <v>1</v>
      </c>
      <c r="N339" s="139" t="s">
        <v>43</v>
      </c>
      <c r="P339" s="140">
        <f>O339*H339</f>
        <v>0</v>
      </c>
      <c r="Q339" s="140">
        <v>6.5199999999999994E-2</v>
      </c>
      <c r="R339" s="140">
        <f>Q339*H339</f>
        <v>0.40684799999999999</v>
      </c>
      <c r="S339" s="140">
        <v>0</v>
      </c>
      <c r="T339" s="141">
        <f>S339*H339</f>
        <v>0</v>
      </c>
      <c r="AR339" s="142" t="s">
        <v>170</v>
      </c>
      <c r="AT339" s="142" t="s">
        <v>165</v>
      </c>
      <c r="AU339" s="142" t="s">
        <v>88</v>
      </c>
      <c r="AY339" s="16" t="s">
        <v>162</v>
      </c>
      <c r="BE339" s="143">
        <f>IF(N339="základní",J339,0)</f>
        <v>0</v>
      </c>
      <c r="BF339" s="143">
        <f>IF(N339="snížená",J339,0)</f>
        <v>0</v>
      </c>
      <c r="BG339" s="143">
        <f>IF(N339="zákl. přenesená",J339,0)</f>
        <v>0</v>
      </c>
      <c r="BH339" s="143">
        <f>IF(N339="sníž. přenesená",J339,0)</f>
        <v>0</v>
      </c>
      <c r="BI339" s="143">
        <f>IF(N339="nulová",J339,0)</f>
        <v>0</v>
      </c>
      <c r="BJ339" s="16" t="s">
        <v>86</v>
      </c>
      <c r="BK339" s="143">
        <f>ROUND(I339*H339,2)</f>
        <v>0</v>
      </c>
      <c r="BL339" s="16" t="s">
        <v>170</v>
      </c>
      <c r="BM339" s="142" t="s">
        <v>828</v>
      </c>
    </row>
    <row r="340" spans="2:65" s="1" customFormat="1" ht="19.5">
      <c r="B340" s="31"/>
      <c r="D340" s="144" t="s">
        <v>172</v>
      </c>
      <c r="F340" s="145" t="s">
        <v>829</v>
      </c>
      <c r="I340" s="146"/>
      <c r="L340" s="31"/>
      <c r="M340" s="147"/>
      <c r="T340" s="55"/>
      <c r="AT340" s="16" t="s">
        <v>172</v>
      </c>
      <c r="AU340" s="16" t="s">
        <v>88</v>
      </c>
    </row>
    <row r="341" spans="2:65" s="1" customFormat="1" ht="33" customHeight="1">
      <c r="B341" s="31"/>
      <c r="C341" s="131" t="s">
        <v>830</v>
      </c>
      <c r="D341" s="131" t="s">
        <v>165</v>
      </c>
      <c r="E341" s="132" t="s">
        <v>831</v>
      </c>
      <c r="F341" s="133" t="s">
        <v>832</v>
      </c>
      <c r="G341" s="134" t="s">
        <v>176</v>
      </c>
      <c r="H341" s="135">
        <v>3.2</v>
      </c>
      <c r="I341" s="136"/>
      <c r="J341" s="137">
        <f>ROUND(I341*H341,2)</f>
        <v>0</v>
      </c>
      <c r="K341" s="133" t="s">
        <v>169</v>
      </c>
      <c r="L341" s="31"/>
      <c r="M341" s="138" t="s">
        <v>1</v>
      </c>
      <c r="N341" s="139" t="s">
        <v>43</v>
      </c>
      <c r="P341" s="140">
        <f>O341*H341</f>
        <v>0</v>
      </c>
      <c r="Q341" s="140">
        <v>0.11584999999999999</v>
      </c>
      <c r="R341" s="140">
        <f>Q341*H341</f>
        <v>0.37071999999999999</v>
      </c>
      <c r="S341" s="140">
        <v>0</v>
      </c>
      <c r="T341" s="141">
        <f>S341*H341</f>
        <v>0</v>
      </c>
      <c r="AR341" s="142" t="s">
        <v>170</v>
      </c>
      <c r="AT341" s="142" t="s">
        <v>165</v>
      </c>
      <c r="AU341" s="142" t="s">
        <v>88</v>
      </c>
      <c r="AY341" s="16" t="s">
        <v>162</v>
      </c>
      <c r="BE341" s="143">
        <f>IF(N341="základní",J341,0)</f>
        <v>0</v>
      </c>
      <c r="BF341" s="143">
        <f>IF(N341="snížená",J341,0)</f>
        <v>0</v>
      </c>
      <c r="BG341" s="143">
        <f>IF(N341="zákl. přenesená",J341,0)</f>
        <v>0</v>
      </c>
      <c r="BH341" s="143">
        <f>IF(N341="sníž. přenesená",J341,0)</f>
        <v>0</v>
      </c>
      <c r="BI341" s="143">
        <f>IF(N341="nulová",J341,0)</f>
        <v>0</v>
      </c>
      <c r="BJ341" s="16" t="s">
        <v>86</v>
      </c>
      <c r="BK341" s="143">
        <f>ROUND(I341*H341,2)</f>
        <v>0</v>
      </c>
      <c r="BL341" s="16" t="s">
        <v>170</v>
      </c>
      <c r="BM341" s="142" t="s">
        <v>833</v>
      </c>
    </row>
    <row r="342" spans="2:65" s="1" customFormat="1" ht="19.5">
      <c r="B342" s="31"/>
      <c r="D342" s="144" t="s">
        <v>172</v>
      </c>
      <c r="F342" s="145" t="s">
        <v>834</v>
      </c>
      <c r="I342" s="146"/>
      <c r="L342" s="31"/>
      <c r="M342" s="147"/>
      <c r="T342" s="55"/>
      <c r="AT342" s="16" t="s">
        <v>172</v>
      </c>
      <c r="AU342" s="16" t="s">
        <v>88</v>
      </c>
    </row>
    <row r="343" spans="2:65" s="1" customFormat="1" ht="24.2" customHeight="1">
      <c r="B343" s="31"/>
      <c r="C343" s="131" t="s">
        <v>835</v>
      </c>
      <c r="D343" s="131" t="s">
        <v>165</v>
      </c>
      <c r="E343" s="132" t="s">
        <v>836</v>
      </c>
      <c r="F343" s="133" t="s">
        <v>837</v>
      </c>
      <c r="G343" s="134" t="s">
        <v>176</v>
      </c>
      <c r="H343" s="135">
        <v>6.24</v>
      </c>
      <c r="I343" s="136"/>
      <c r="J343" s="137">
        <f>ROUND(I343*H343,2)</f>
        <v>0</v>
      </c>
      <c r="K343" s="133" t="s">
        <v>169</v>
      </c>
      <c r="L343" s="31"/>
      <c r="M343" s="138" t="s">
        <v>1</v>
      </c>
      <c r="N343" s="139" t="s">
        <v>43</v>
      </c>
      <c r="P343" s="140">
        <f>O343*H343</f>
        <v>0</v>
      </c>
      <c r="Q343" s="140">
        <v>0.25364999999999999</v>
      </c>
      <c r="R343" s="140">
        <f>Q343*H343</f>
        <v>1.582776</v>
      </c>
      <c r="S343" s="140">
        <v>0</v>
      </c>
      <c r="T343" s="141">
        <f>S343*H343</f>
        <v>0</v>
      </c>
      <c r="AR343" s="142" t="s">
        <v>170</v>
      </c>
      <c r="AT343" s="142" t="s">
        <v>165</v>
      </c>
      <c r="AU343" s="142" t="s">
        <v>88</v>
      </c>
      <c r="AY343" s="16" t="s">
        <v>162</v>
      </c>
      <c r="BE343" s="143">
        <f>IF(N343="základní",J343,0)</f>
        <v>0</v>
      </c>
      <c r="BF343" s="143">
        <f>IF(N343="snížená",J343,0)</f>
        <v>0</v>
      </c>
      <c r="BG343" s="143">
        <f>IF(N343="zákl. přenesená",J343,0)</f>
        <v>0</v>
      </c>
      <c r="BH343" s="143">
        <f>IF(N343="sníž. přenesená",J343,0)</f>
        <v>0</v>
      </c>
      <c r="BI343" s="143">
        <f>IF(N343="nulová",J343,0)</f>
        <v>0</v>
      </c>
      <c r="BJ343" s="16" t="s">
        <v>86</v>
      </c>
      <c r="BK343" s="143">
        <f>ROUND(I343*H343,2)</f>
        <v>0</v>
      </c>
      <c r="BL343" s="16" t="s">
        <v>170</v>
      </c>
      <c r="BM343" s="142" t="s">
        <v>838</v>
      </c>
    </row>
    <row r="344" spans="2:65" s="1" customFormat="1" ht="19.5">
      <c r="B344" s="31"/>
      <c r="D344" s="144" t="s">
        <v>172</v>
      </c>
      <c r="F344" s="145" t="s">
        <v>834</v>
      </c>
      <c r="I344" s="146"/>
      <c r="L344" s="31"/>
      <c r="M344" s="147"/>
      <c r="T344" s="55"/>
      <c r="AT344" s="16" t="s">
        <v>172</v>
      </c>
      <c r="AU344" s="16" t="s">
        <v>88</v>
      </c>
    </row>
    <row r="345" spans="2:65" s="1" customFormat="1" ht="24.2" customHeight="1">
      <c r="B345" s="31"/>
      <c r="C345" s="131" t="s">
        <v>839</v>
      </c>
      <c r="D345" s="131" t="s">
        <v>165</v>
      </c>
      <c r="E345" s="132" t="s">
        <v>840</v>
      </c>
      <c r="F345" s="133" t="s">
        <v>841</v>
      </c>
      <c r="G345" s="134" t="s">
        <v>176</v>
      </c>
      <c r="H345" s="135">
        <v>20.28</v>
      </c>
      <c r="I345" s="136"/>
      <c r="J345" s="137">
        <f>ROUND(I345*H345,2)</f>
        <v>0</v>
      </c>
      <c r="K345" s="133" t="s">
        <v>169</v>
      </c>
      <c r="L345" s="31"/>
      <c r="M345" s="138" t="s">
        <v>1</v>
      </c>
      <c r="N345" s="139" t="s">
        <v>43</v>
      </c>
      <c r="P345" s="140">
        <f>O345*H345</f>
        <v>0</v>
      </c>
      <c r="Q345" s="140">
        <v>0.17818000000000001</v>
      </c>
      <c r="R345" s="140">
        <f>Q345*H345</f>
        <v>3.6134904000000003</v>
      </c>
      <c r="S345" s="140">
        <v>0</v>
      </c>
      <c r="T345" s="141">
        <f>S345*H345</f>
        <v>0</v>
      </c>
      <c r="AR345" s="142" t="s">
        <v>170</v>
      </c>
      <c r="AT345" s="142" t="s">
        <v>165</v>
      </c>
      <c r="AU345" s="142" t="s">
        <v>88</v>
      </c>
      <c r="AY345" s="16" t="s">
        <v>162</v>
      </c>
      <c r="BE345" s="143">
        <f>IF(N345="základní",J345,0)</f>
        <v>0</v>
      </c>
      <c r="BF345" s="143">
        <f>IF(N345="snížená",J345,0)</f>
        <v>0</v>
      </c>
      <c r="BG345" s="143">
        <f>IF(N345="zákl. přenesená",J345,0)</f>
        <v>0</v>
      </c>
      <c r="BH345" s="143">
        <f>IF(N345="sníž. přenesená",J345,0)</f>
        <v>0</v>
      </c>
      <c r="BI345" s="143">
        <f>IF(N345="nulová",J345,0)</f>
        <v>0</v>
      </c>
      <c r="BJ345" s="16" t="s">
        <v>86</v>
      </c>
      <c r="BK345" s="143">
        <f>ROUND(I345*H345,2)</f>
        <v>0</v>
      </c>
      <c r="BL345" s="16" t="s">
        <v>170</v>
      </c>
      <c r="BM345" s="142" t="s">
        <v>842</v>
      </c>
    </row>
    <row r="346" spans="2:65" s="1" customFormat="1" ht="19.5">
      <c r="B346" s="31"/>
      <c r="D346" s="144" t="s">
        <v>172</v>
      </c>
      <c r="F346" s="145" t="s">
        <v>756</v>
      </c>
      <c r="I346" s="146"/>
      <c r="L346" s="31"/>
      <c r="M346" s="147"/>
      <c r="T346" s="55"/>
      <c r="AT346" s="16" t="s">
        <v>172</v>
      </c>
      <c r="AU346" s="16" t="s">
        <v>88</v>
      </c>
    </row>
    <row r="347" spans="2:65" s="1" customFormat="1" ht="24.2" customHeight="1">
      <c r="B347" s="31"/>
      <c r="C347" s="131" t="s">
        <v>843</v>
      </c>
      <c r="D347" s="131" t="s">
        <v>165</v>
      </c>
      <c r="E347" s="132" t="s">
        <v>844</v>
      </c>
      <c r="F347" s="133" t="s">
        <v>845</v>
      </c>
      <c r="G347" s="134" t="s">
        <v>176</v>
      </c>
      <c r="H347" s="135">
        <v>13</v>
      </c>
      <c r="I347" s="136"/>
      <c r="J347" s="137">
        <f>ROUND(I347*H347,2)</f>
        <v>0</v>
      </c>
      <c r="K347" s="133" t="s">
        <v>169</v>
      </c>
      <c r="L347" s="31"/>
      <c r="M347" s="138" t="s">
        <v>1</v>
      </c>
      <c r="N347" s="139" t="s">
        <v>43</v>
      </c>
      <c r="P347" s="140">
        <f>O347*H347</f>
        <v>0</v>
      </c>
      <c r="Q347" s="140">
        <v>7.8499999999999993E-3</v>
      </c>
      <c r="R347" s="140">
        <f>Q347*H347</f>
        <v>0.10204999999999999</v>
      </c>
      <c r="S347" s="140">
        <v>0</v>
      </c>
      <c r="T347" s="141">
        <f>S347*H347</f>
        <v>0</v>
      </c>
      <c r="AR347" s="142" t="s">
        <v>170</v>
      </c>
      <c r="AT347" s="142" t="s">
        <v>165</v>
      </c>
      <c r="AU347" s="142" t="s">
        <v>88</v>
      </c>
      <c r="AY347" s="16" t="s">
        <v>162</v>
      </c>
      <c r="BE347" s="143">
        <f>IF(N347="základní",J347,0)</f>
        <v>0</v>
      </c>
      <c r="BF347" s="143">
        <f>IF(N347="snížená",J347,0)</f>
        <v>0</v>
      </c>
      <c r="BG347" s="143">
        <f>IF(N347="zákl. přenesená",J347,0)</f>
        <v>0</v>
      </c>
      <c r="BH347" s="143">
        <f>IF(N347="sníž. přenesená",J347,0)</f>
        <v>0</v>
      </c>
      <c r="BI347" s="143">
        <f>IF(N347="nulová",J347,0)</f>
        <v>0</v>
      </c>
      <c r="BJ347" s="16" t="s">
        <v>86</v>
      </c>
      <c r="BK347" s="143">
        <f>ROUND(I347*H347,2)</f>
        <v>0</v>
      </c>
      <c r="BL347" s="16" t="s">
        <v>170</v>
      </c>
      <c r="BM347" s="142" t="s">
        <v>846</v>
      </c>
    </row>
    <row r="348" spans="2:65" s="1" customFormat="1" ht="19.5">
      <c r="B348" s="31"/>
      <c r="D348" s="144" t="s">
        <v>172</v>
      </c>
      <c r="F348" s="145" t="s">
        <v>847</v>
      </c>
      <c r="I348" s="146"/>
      <c r="L348" s="31"/>
      <c r="M348" s="147"/>
      <c r="T348" s="55"/>
      <c r="AT348" s="16" t="s">
        <v>172</v>
      </c>
      <c r="AU348" s="16" t="s">
        <v>88</v>
      </c>
    </row>
    <row r="349" spans="2:65" s="1" customFormat="1" ht="24.2" customHeight="1">
      <c r="B349" s="31"/>
      <c r="C349" s="131" t="s">
        <v>848</v>
      </c>
      <c r="D349" s="131" t="s">
        <v>165</v>
      </c>
      <c r="E349" s="132" t="s">
        <v>849</v>
      </c>
      <c r="F349" s="133" t="s">
        <v>850</v>
      </c>
      <c r="G349" s="134" t="s">
        <v>176</v>
      </c>
      <c r="H349" s="135">
        <v>6.24</v>
      </c>
      <c r="I349" s="136"/>
      <c r="J349" s="137">
        <f>ROUND(I349*H349,2)</f>
        <v>0</v>
      </c>
      <c r="K349" s="133" t="s">
        <v>169</v>
      </c>
      <c r="L349" s="31"/>
      <c r="M349" s="138" t="s">
        <v>1</v>
      </c>
      <c r="N349" s="139" t="s">
        <v>43</v>
      </c>
      <c r="P349" s="140">
        <f>O349*H349</f>
        <v>0</v>
      </c>
      <c r="Q349" s="140">
        <v>8.8400000000000006E-3</v>
      </c>
      <c r="R349" s="140">
        <f>Q349*H349</f>
        <v>5.5161600000000005E-2</v>
      </c>
      <c r="S349" s="140">
        <v>0</v>
      </c>
      <c r="T349" s="141">
        <f>S349*H349</f>
        <v>0</v>
      </c>
      <c r="AR349" s="142" t="s">
        <v>170</v>
      </c>
      <c r="AT349" s="142" t="s">
        <v>165</v>
      </c>
      <c r="AU349" s="142" t="s">
        <v>88</v>
      </c>
      <c r="AY349" s="16" t="s">
        <v>162</v>
      </c>
      <c r="BE349" s="143">
        <f>IF(N349="základní",J349,0)</f>
        <v>0</v>
      </c>
      <c r="BF349" s="143">
        <f>IF(N349="snížená",J349,0)</f>
        <v>0</v>
      </c>
      <c r="BG349" s="143">
        <f>IF(N349="zákl. přenesená",J349,0)</f>
        <v>0</v>
      </c>
      <c r="BH349" s="143">
        <f>IF(N349="sníž. přenesená",J349,0)</f>
        <v>0</v>
      </c>
      <c r="BI349" s="143">
        <f>IF(N349="nulová",J349,0)</f>
        <v>0</v>
      </c>
      <c r="BJ349" s="16" t="s">
        <v>86</v>
      </c>
      <c r="BK349" s="143">
        <f>ROUND(I349*H349,2)</f>
        <v>0</v>
      </c>
      <c r="BL349" s="16" t="s">
        <v>170</v>
      </c>
      <c r="BM349" s="142" t="s">
        <v>851</v>
      </c>
    </row>
    <row r="350" spans="2:65" s="1" customFormat="1" ht="29.25">
      <c r="B350" s="31"/>
      <c r="D350" s="144" t="s">
        <v>172</v>
      </c>
      <c r="F350" s="145" t="s">
        <v>852</v>
      </c>
      <c r="I350" s="146"/>
      <c r="L350" s="31"/>
      <c r="M350" s="147"/>
      <c r="T350" s="55"/>
      <c r="AT350" s="16" t="s">
        <v>172</v>
      </c>
      <c r="AU350" s="16" t="s">
        <v>88</v>
      </c>
    </row>
    <row r="351" spans="2:65" s="1" customFormat="1" ht="24.2" customHeight="1">
      <c r="B351" s="31"/>
      <c r="C351" s="131" t="s">
        <v>853</v>
      </c>
      <c r="D351" s="131" t="s">
        <v>165</v>
      </c>
      <c r="E351" s="132" t="s">
        <v>854</v>
      </c>
      <c r="F351" s="133" t="s">
        <v>855</v>
      </c>
      <c r="G351" s="134" t="s">
        <v>176</v>
      </c>
      <c r="H351" s="135">
        <v>62.4</v>
      </c>
      <c r="I351" s="136"/>
      <c r="J351" s="137">
        <f>ROUND(I351*H351,2)</f>
        <v>0</v>
      </c>
      <c r="K351" s="133" t="s">
        <v>169</v>
      </c>
      <c r="L351" s="31"/>
      <c r="M351" s="138" t="s">
        <v>1</v>
      </c>
      <c r="N351" s="139" t="s">
        <v>43</v>
      </c>
      <c r="P351" s="140">
        <f>O351*H351</f>
        <v>0</v>
      </c>
      <c r="Q351" s="140">
        <v>4.4000000000000002E-4</v>
      </c>
      <c r="R351" s="140">
        <f>Q351*H351</f>
        <v>2.7456000000000001E-2</v>
      </c>
      <c r="S351" s="140">
        <v>0</v>
      </c>
      <c r="T351" s="141">
        <f>S351*H351</f>
        <v>0</v>
      </c>
      <c r="AR351" s="142" t="s">
        <v>170</v>
      </c>
      <c r="AT351" s="142" t="s">
        <v>165</v>
      </c>
      <c r="AU351" s="142" t="s">
        <v>88</v>
      </c>
      <c r="AY351" s="16" t="s">
        <v>162</v>
      </c>
      <c r="BE351" s="143">
        <f>IF(N351="základní",J351,0)</f>
        <v>0</v>
      </c>
      <c r="BF351" s="143">
        <f>IF(N351="snížená",J351,0)</f>
        <v>0</v>
      </c>
      <c r="BG351" s="143">
        <f>IF(N351="zákl. přenesená",J351,0)</f>
        <v>0</v>
      </c>
      <c r="BH351" s="143">
        <f>IF(N351="sníž. přenesená",J351,0)</f>
        <v>0</v>
      </c>
      <c r="BI351" s="143">
        <f>IF(N351="nulová",J351,0)</f>
        <v>0</v>
      </c>
      <c r="BJ351" s="16" t="s">
        <v>86</v>
      </c>
      <c r="BK351" s="143">
        <f>ROUND(I351*H351,2)</f>
        <v>0</v>
      </c>
      <c r="BL351" s="16" t="s">
        <v>170</v>
      </c>
      <c r="BM351" s="142" t="s">
        <v>856</v>
      </c>
    </row>
    <row r="352" spans="2:65" s="1" customFormat="1" ht="29.25">
      <c r="B352" s="31"/>
      <c r="D352" s="144" t="s">
        <v>172</v>
      </c>
      <c r="F352" s="145" t="s">
        <v>857</v>
      </c>
      <c r="I352" s="146"/>
      <c r="L352" s="31"/>
      <c r="M352" s="147"/>
      <c r="T352" s="55"/>
      <c r="AT352" s="16" t="s">
        <v>172</v>
      </c>
      <c r="AU352" s="16" t="s">
        <v>88</v>
      </c>
    </row>
    <row r="353" spans="2:65" s="1" customFormat="1" ht="16.5" customHeight="1">
      <c r="B353" s="31"/>
      <c r="C353" s="131" t="s">
        <v>858</v>
      </c>
      <c r="D353" s="131" t="s">
        <v>165</v>
      </c>
      <c r="E353" s="132" t="s">
        <v>859</v>
      </c>
      <c r="F353" s="133" t="s">
        <v>860</v>
      </c>
      <c r="G353" s="134" t="s">
        <v>268</v>
      </c>
      <c r="H353" s="135">
        <v>3</v>
      </c>
      <c r="I353" s="136"/>
      <c r="J353" s="137">
        <f>ROUND(I353*H353,2)</f>
        <v>0</v>
      </c>
      <c r="K353" s="133" t="s">
        <v>169</v>
      </c>
      <c r="L353" s="31"/>
      <c r="M353" s="138" t="s">
        <v>1</v>
      </c>
      <c r="N353" s="139" t="s">
        <v>43</v>
      </c>
      <c r="P353" s="140">
        <f>O353*H353</f>
        <v>0</v>
      </c>
      <c r="Q353" s="140">
        <v>1.02033</v>
      </c>
      <c r="R353" s="140">
        <f>Q353*H353</f>
        <v>3.0609899999999999</v>
      </c>
      <c r="S353" s="140">
        <v>0</v>
      </c>
      <c r="T353" s="141">
        <f>S353*H353</f>
        <v>0</v>
      </c>
      <c r="AR353" s="142" t="s">
        <v>170</v>
      </c>
      <c r="AT353" s="142" t="s">
        <v>165</v>
      </c>
      <c r="AU353" s="142" t="s">
        <v>88</v>
      </c>
      <c r="AY353" s="16" t="s">
        <v>162</v>
      </c>
      <c r="BE353" s="143">
        <f>IF(N353="základní",J353,0)</f>
        <v>0</v>
      </c>
      <c r="BF353" s="143">
        <f>IF(N353="snížená",J353,0)</f>
        <v>0</v>
      </c>
      <c r="BG353" s="143">
        <f>IF(N353="zákl. přenesená",J353,0)</f>
        <v>0</v>
      </c>
      <c r="BH353" s="143">
        <f>IF(N353="sníž. přenesená",J353,0)</f>
        <v>0</v>
      </c>
      <c r="BI353" s="143">
        <f>IF(N353="nulová",J353,0)</f>
        <v>0</v>
      </c>
      <c r="BJ353" s="16" t="s">
        <v>86</v>
      </c>
      <c r="BK353" s="143">
        <f>ROUND(I353*H353,2)</f>
        <v>0</v>
      </c>
      <c r="BL353" s="16" t="s">
        <v>170</v>
      </c>
      <c r="BM353" s="142" t="s">
        <v>861</v>
      </c>
    </row>
    <row r="354" spans="2:65" s="1" customFormat="1" ht="19.5">
      <c r="B354" s="31"/>
      <c r="D354" s="144" t="s">
        <v>172</v>
      </c>
      <c r="F354" s="145" t="s">
        <v>862</v>
      </c>
      <c r="I354" s="146"/>
      <c r="L354" s="31"/>
      <c r="M354" s="147"/>
      <c r="T354" s="55"/>
      <c r="AT354" s="16" t="s">
        <v>172</v>
      </c>
      <c r="AU354" s="16" t="s">
        <v>88</v>
      </c>
    </row>
    <row r="355" spans="2:65" s="1" customFormat="1" ht="24.2" customHeight="1">
      <c r="B355" s="31"/>
      <c r="C355" s="131" t="s">
        <v>863</v>
      </c>
      <c r="D355" s="131" t="s">
        <v>165</v>
      </c>
      <c r="E355" s="132" t="s">
        <v>864</v>
      </c>
      <c r="F355" s="133" t="s">
        <v>865</v>
      </c>
      <c r="G355" s="134" t="s">
        <v>208</v>
      </c>
      <c r="H355" s="135">
        <v>24.3</v>
      </c>
      <c r="I355" s="136"/>
      <c r="J355" s="137">
        <f>ROUND(I355*H355,2)</f>
        <v>0</v>
      </c>
      <c r="K355" s="133" t="s">
        <v>169</v>
      </c>
      <c r="L355" s="31"/>
      <c r="M355" s="138" t="s">
        <v>1</v>
      </c>
      <c r="N355" s="139" t="s">
        <v>43</v>
      </c>
      <c r="P355" s="140">
        <f>O355*H355</f>
        <v>0</v>
      </c>
      <c r="Q355" s="140">
        <v>0.36702000000000001</v>
      </c>
      <c r="R355" s="140">
        <f>Q355*H355</f>
        <v>8.9185860000000012</v>
      </c>
      <c r="S355" s="140">
        <v>0</v>
      </c>
      <c r="T355" s="141">
        <f>S355*H355</f>
        <v>0</v>
      </c>
      <c r="AR355" s="142" t="s">
        <v>170</v>
      </c>
      <c r="AT355" s="142" t="s">
        <v>165</v>
      </c>
      <c r="AU355" s="142" t="s">
        <v>88</v>
      </c>
      <c r="AY355" s="16" t="s">
        <v>162</v>
      </c>
      <c r="BE355" s="143">
        <f>IF(N355="základní",J355,0)</f>
        <v>0</v>
      </c>
      <c r="BF355" s="143">
        <f>IF(N355="snížená",J355,0)</f>
        <v>0</v>
      </c>
      <c r="BG355" s="143">
        <f>IF(N355="zákl. přenesená",J355,0)</f>
        <v>0</v>
      </c>
      <c r="BH355" s="143">
        <f>IF(N355="sníž. přenesená",J355,0)</f>
        <v>0</v>
      </c>
      <c r="BI355" s="143">
        <f>IF(N355="nulová",J355,0)</f>
        <v>0</v>
      </c>
      <c r="BJ355" s="16" t="s">
        <v>86</v>
      </c>
      <c r="BK355" s="143">
        <f>ROUND(I355*H355,2)</f>
        <v>0</v>
      </c>
      <c r="BL355" s="16" t="s">
        <v>170</v>
      </c>
      <c r="BM355" s="142" t="s">
        <v>866</v>
      </c>
    </row>
    <row r="356" spans="2:65" s="1" customFormat="1" ht="29.25">
      <c r="B356" s="31"/>
      <c r="D356" s="144" t="s">
        <v>172</v>
      </c>
      <c r="F356" s="145" t="s">
        <v>867</v>
      </c>
      <c r="I356" s="146"/>
      <c r="L356" s="31"/>
      <c r="M356" s="147"/>
      <c r="T356" s="55"/>
      <c r="AT356" s="16" t="s">
        <v>172</v>
      </c>
      <c r="AU356" s="16" t="s">
        <v>88</v>
      </c>
    </row>
    <row r="357" spans="2:65" s="12" customFormat="1" ht="11.25">
      <c r="B357" s="148"/>
      <c r="D357" s="144" t="s">
        <v>179</v>
      </c>
      <c r="E357" s="149" t="s">
        <v>1</v>
      </c>
      <c r="F357" s="150" t="s">
        <v>868</v>
      </c>
      <c r="H357" s="151">
        <v>24.3</v>
      </c>
      <c r="I357" s="152"/>
      <c r="L357" s="148"/>
      <c r="M357" s="153"/>
      <c r="T357" s="154"/>
      <c r="AT357" s="149" t="s">
        <v>179</v>
      </c>
      <c r="AU357" s="149" t="s">
        <v>88</v>
      </c>
      <c r="AV357" s="12" t="s">
        <v>88</v>
      </c>
      <c r="AW357" s="12" t="s">
        <v>34</v>
      </c>
      <c r="AX357" s="12" t="s">
        <v>78</v>
      </c>
      <c r="AY357" s="149" t="s">
        <v>162</v>
      </c>
    </row>
    <row r="358" spans="2:65" s="13" customFormat="1" ht="11.25">
      <c r="B358" s="155"/>
      <c r="D358" s="144" t="s">
        <v>179</v>
      </c>
      <c r="E358" s="156" t="s">
        <v>1</v>
      </c>
      <c r="F358" s="157" t="s">
        <v>181</v>
      </c>
      <c r="H358" s="158">
        <v>24.3</v>
      </c>
      <c r="I358" s="159"/>
      <c r="L358" s="155"/>
      <c r="M358" s="160"/>
      <c r="T358" s="161"/>
      <c r="AT358" s="156" t="s">
        <v>179</v>
      </c>
      <c r="AU358" s="156" t="s">
        <v>88</v>
      </c>
      <c r="AV358" s="13" t="s">
        <v>170</v>
      </c>
      <c r="AW358" s="13" t="s">
        <v>34</v>
      </c>
      <c r="AX358" s="13" t="s">
        <v>86</v>
      </c>
      <c r="AY358" s="156" t="s">
        <v>162</v>
      </c>
    </row>
    <row r="359" spans="2:65" s="11" customFormat="1" ht="22.9" customHeight="1">
      <c r="B359" s="119"/>
      <c r="D359" s="120" t="s">
        <v>77</v>
      </c>
      <c r="E359" s="129" t="s">
        <v>170</v>
      </c>
      <c r="F359" s="129" t="s">
        <v>869</v>
      </c>
      <c r="I359" s="122"/>
      <c r="J359" s="130">
        <f>BK359</f>
        <v>0</v>
      </c>
      <c r="L359" s="119"/>
      <c r="M359" s="124"/>
      <c r="P359" s="125">
        <f>SUM(P360:P419)</f>
        <v>0</v>
      </c>
      <c r="R359" s="125">
        <f>SUM(R360:R419)</f>
        <v>468.76687756999996</v>
      </c>
      <c r="T359" s="126">
        <f>SUM(T360:T419)</f>
        <v>0</v>
      </c>
      <c r="AR359" s="120" t="s">
        <v>86</v>
      </c>
      <c r="AT359" s="127" t="s">
        <v>77</v>
      </c>
      <c r="AU359" s="127" t="s">
        <v>86</v>
      </c>
      <c r="AY359" s="120" t="s">
        <v>162</v>
      </c>
      <c r="BK359" s="128">
        <f>SUM(BK360:BK419)</f>
        <v>0</v>
      </c>
    </row>
    <row r="360" spans="2:65" s="1" customFormat="1" ht="37.9" customHeight="1">
      <c r="B360" s="31"/>
      <c r="C360" s="131" t="s">
        <v>870</v>
      </c>
      <c r="D360" s="131" t="s">
        <v>165</v>
      </c>
      <c r="E360" s="132" t="s">
        <v>871</v>
      </c>
      <c r="F360" s="133" t="s">
        <v>872</v>
      </c>
      <c r="G360" s="134" t="s">
        <v>176</v>
      </c>
      <c r="H360" s="135">
        <v>31.35</v>
      </c>
      <c r="I360" s="136"/>
      <c r="J360" s="137">
        <f>ROUND(I360*H360,2)</f>
        <v>0</v>
      </c>
      <c r="K360" s="133" t="s">
        <v>169</v>
      </c>
      <c r="L360" s="31"/>
      <c r="M360" s="138" t="s">
        <v>1</v>
      </c>
      <c r="N360" s="139" t="s">
        <v>43</v>
      </c>
      <c r="P360" s="140">
        <f>O360*H360</f>
        <v>0</v>
      </c>
      <c r="Q360" s="140">
        <v>0.38196999999999998</v>
      </c>
      <c r="R360" s="140">
        <f>Q360*H360</f>
        <v>11.974759499999999</v>
      </c>
      <c r="S360" s="140">
        <v>0</v>
      </c>
      <c r="T360" s="141">
        <f>S360*H360</f>
        <v>0</v>
      </c>
      <c r="AR360" s="142" t="s">
        <v>170</v>
      </c>
      <c r="AT360" s="142" t="s">
        <v>165</v>
      </c>
      <c r="AU360" s="142" t="s">
        <v>88</v>
      </c>
      <c r="AY360" s="16" t="s">
        <v>162</v>
      </c>
      <c r="BE360" s="143">
        <f>IF(N360="základní",J360,0)</f>
        <v>0</v>
      </c>
      <c r="BF360" s="143">
        <f>IF(N360="snížená",J360,0)</f>
        <v>0</v>
      </c>
      <c r="BG360" s="143">
        <f>IF(N360="zákl. přenesená",J360,0)</f>
        <v>0</v>
      </c>
      <c r="BH360" s="143">
        <f>IF(N360="sníž. přenesená",J360,0)</f>
        <v>0</v>
      </c>
      <c r="BI360" s="143">
        <f>IF(N360="nulová",J360,0)</f>
        <v>0</v>
      </c>
      <c r="BJ360" s="16" t="s">
        <v>86</v>
      </c>
      <c r="BK360" s="143">
        <f>ROUND(I360*H360,2)</f>
        <v>0</v>
      </c>
      <c r="BL360" s="16" t="s">
        <v>170</v>
      </c>
      <c r="BM360" s="142" t="s">
        <v>873</v>
      </c>
    </row>
    <row r="361" spans="2:65" s="1" customFormat="1" ht="19.5">
      <c r="B361" s="31"/>
      <c r="D361" s="144" t="s">
        <v>172</v>
      </c>
      <c r="F361" s="145" t="s">
        <v>874</v>
      </c>
      <c r="I361" s="146"/>
      <c r="L361" s="31"/>
      <c r="M361" s="147"/>
      <c r="T361" s="55"/>
      <c r="AT361" s="16" t="s">
        <v>172</v>
      </c>
      <c r="AU361" s="16" t="s">
        <v>88</v>
      </c>
    </row>
    <row r="362" spans="2:65" s="1" customFormat="1" ht="37.9" customHeight="1">
      <c r="B362" s="31"/>
      <c r="C362" s="131" t="s">
        <v>875</v>
      </c>
      <c r="D362" s="131" t="s">
        <v>165</v>
      </c>
      <c r="E362" s="132" t="s">
        <v>876</v>
      </c>
      <c r="F362" s="133" t="s">
        <v>877</v>
      </c>
      <c r="G362" s="134" t="s">
        <v>176</v>
      </c>
      <c r="H362" s="135">
        <v>416.6</v>
      </c>
      <c r="I362" s="136"/>
      <c r="J362" s="137">
        <f>ROUND(I362*H362,2)</f>
        <v>0</v>
      </c>
      <c r="K362" s="133" t="s">
        <v>169</v>
      </c>
      <c r="L362" s="31"/>
      <c r="M362" s="138" t="s">
        <v>1</v>
      </c>
      <c r="N362" s="139" t="s">
        <v>43</v>
      </c>
      <c r="P362" s="140">
        <f>O362*H362</f>
        <v>0</v>
      </c>
      <c r="Q362" s="140">
        <v>0.37957999999999997</v>
      </c>
      <c r="R362" s="140">
        <f>Q362*H362</f>
        <v>158.133028</v>
      </c>
      <c r="S362" s="140">
        <v>0</v>
      </c>
      <c r="T362" s="141">
        <f>S362*H362</f>
        <v>0</v>
      </c>
      <c r="AR362" s="142" t="s">
        <v>170</v>
      </c>
      <c r="AT362" s="142" t="s">
        <v>165</v>
      </c>
      <c r="AU362" s="142" t="s">
        <v>88</v>
      </c>
      <c r="AY362" s="16" t="s">
        <v>162</v>
      </c>
      <c r="BE362" s="143">
        <f>IF(N362="základní",J362,0)</f>
        <v>0</v>
      </c>
      <c r="BF362" s="143">
        <f>IF(N362="snížená",J362,0)</f>
        <v>0</v>
      </c>
      <c r="BG362" s="143">
        <f>IF(N362="zákl. přenesená",J362,0)</f>
        <v>0</v>
      </c>
      <c r="BH362" s="143">
        <f>IF(N362="sníž. přenesená",J362,0)</f>
        <v>0</v>
      </c>
      <c r="BI362" s="143">
        <f>IF(N362="nulová",J362,0)</f>
        <v>0</v>
      </c>
      <c r="BJ362" s="16" t="s">
        <v>86</v>
      </c>
      <c r="BK362" s="143">
        <f>ROUND(I362*H362,2)</f>
        <v>0</v>
      </c>
      <c r="BL362" s="16" t="s">
        <v>170</v>
      </c>
      <c r="BM362" s="142" t="s">
        <v>878</v>
      </c>
    </row>
    <row r="363" spans="2:65" s="1" customFormat="1" ht="19.5">
      <c r="B363" s="31"/>
      <c r="D363" s="144" t="s">
        <v>172</v>
      </c>
      <c r="F363" s="145" t="s">
        <v>879</v>
      </c>
      <c r="I363" s="146"/>
      <c r="L363" s="31"/>
      <c r="M363" s="147"/>
      <c r="T363" s="55"/>
      <c r="AT363" s="16" t="s">
        <v>172</v>
      </c>
      <c r="AU363" s="16" t="s">
        <v>88</v>
      </c>
    </row>
    <row r="364" spans="2:65" s="12" customFormat="1" ht="11.25">
      <c r="B364" s="148"/>
      <c r="D364" s="144" t="s">
        <v>179</v>
      </c>
      <c r="E364" s="149" t="s">
        <v>1</v>
      </c>
      <c r="F364" s="150" t="s">
        <v>880</v>
      </c>
      <c r="H364" s="151">
        <v>141</v>
      </c>
      <c r="I364" s="152"/>
      <c r="L364" s="148"/>
      <c r="M364" s="153"/>
      <c r="T364" s="154"/>
      <c r="AT364" s="149" t="s">
        <v>179</v>
      </c>
      <c r="AU364" s="149" t="s">
        <v>88</v>
      </c>
      <c r="AV364" s="12" t="s">
        <v>88</v>
      </c>
      <c r="AW364" s="12" t="s">
        <v>34</v>
      </c>
      <c r="AX364" s="12" t="s">
        <v>78</v>
      </c>
      <c r="AY364" s="149" t="s">
        <v>162</v>
      </c>
    </row>
    <row r="365" spans="2:65" s="12" customFormat="1" ht="11.25">
      <c r="B365" s="148"/>
      <c r="D365" s="144" t="s">
        <v>179</v>
      </c>
      <c r="E365" s="149" t="s">
        <v>1</v>
      </c>
      <c r="F365" s="150" t="s">
        <v>881</v>
      </c>
      <c r="H365" s="151">
        <v>275.60000000000002</v>
      </c>
      <c r="I365" s="152"/>
      <c r="L365" s="148"/>
      <c r="M365" s="153"/>
      <c r="T365" s="154"/>
      <c r="AT365" s="149" t="s">
        <v>179</v>
      </c>
      <c r="AU365" s="149" t="s">
        <v>88</v>
      </c>
      <c r="AV365" s="12" t="s">
        <v>88</v>
      </c>
      <c r="AW365" s="12" t="s">
        <v>34</v>
      </c>
      <c r="AX365" s="12" t="s">
        <v>78</v>
      </c>
      <c r="AY365" s="149" t="s">
        <v>162</v>
      </c>
    </row>
    <row r="366" spans="2:65" s="13" customFormat="1" ht="11.25">
      <c r="B366" s="155"/>
      <c r="D366" s="144" t="s">
        <v>179</v>
      </c>
      <c r="E366" s="156" t="s">
        <v>1</v>
      </c>
      <c r="F366" s="157" t="s">
        <v>181</v>
      </c>
      <c r="H366" s="158">
        <v>416.6</v>
      </c>
      <c r="I366" s="159"/>
      <c r="L366" s="155"/>
      <c r="M366" s="160"/>
      <c r="T366" s="161"/>
      <c r="AT366" s="156" t="s">
        <v>179</v>
      </c>
      <c r="AU366" s="156" t="s">
        <v>88</v>
      </c>
      <c r="AV366" s="13" t="s">
        <v>170</v>
      </c>
      <c r="AW366" s="13" t="s">
        <v>34</v>
      </c>
      <c r="AX366" s="13" t="s">
        <v>86</v>
      </c>
      <c r="AY366" s="156" t="s">
        <v>162</v>
      </c>
    </row>
    <row r="367" spans="2:65" s="1" customFormat="1" ht="16.5" customHeight="1">
      <c r="B367" s="31"/>
      <c r="C367" s="131" t="s">
        <v>882</v>
      </c>
      <c r="D367" s="131" t="s">
        <v>165</v>
      </c>
      <c r="E367" s="132" t="s">
        <v>883</v>
      </c>
      <c r="F367" s="133" t="s">
        <v>884</v>
      </c>
      <c r="G367" s="134" t="s">
        <v>168</v>
      </c>
      <c r="H367" s="135">
        <v>27.068999999999999</v>
      </c>
      <c r="I367" s="136"/>
      <c r="J367" s="137">
        <f>ROUND(I367*H367,2)</f>
        <v>0</v>
      </c>
      <c r="K367" s="133" t="s">
        <v>169</v>
      </c>
      <c r="L367" s="31"/>
      <c r="M367" s="138" t="s">
        <v>1</v>
      </c>
      <c r="N367" s="139" t="s">
        <v>43</v>
      </c>
      <c r="P367" s="140">
        <f>O367*H367</f>
        <v>0</v>
      </c>
      <c r="Q367" s="140">
        <v>2.5020099999999998</v>
      </c>
      <c r="R367" s="140">
        <f>Q367*H367</f>
        <v>67.726908689999988</v>
      </c>
      <c r="S367" s="140">
        <v>0</v>
      </c>
      <c r="T367" s="141">
        <f>S367*H367</f>
        <v>0</v>
      </c>
      <c r="AR367" s="142" t="s">
        <v>170</v>
      </c>
      <c r="AT367" s="142" t="s">
        <v>165</v>
      </c>
      <c r="AU367" s="142" t="s">
        <v>88</v>
      </c>
      <c r="AY367" s="16" t="s">
        <v>162</v>
      </c>
      <c r="BE367" s="143">
        <f>IF(N367="základní",J367,0)</f>
        <v>0</v>
      </c>
      <c r="BF367" s="143">
        <f>IF(N367="snížená",J367,0)</f>
        <v>0</v>
      </c>
      <c r="BG367" s="143">
        <f>IF(N367="zákl. přenesená",J367,0)</f>
        <v>0</v>
      </c>
      <c r="BH367" s="143">
        <f>IF(N367="sníž. přenesená",J367,0)</f>
        <v>0</v>
      </c>
      <c r="BI367" s="143">
        <f>IF(N367="nulová",J367,0)</f>
        <v>0</v>
      </c>
      <c r="BJ367" s="16" t="s">
        <v>86</v>
      </c>
      <c r="BK367" s="143">
        <f>ROUND(I367*H367,2)</f>
        <v>0</v>
      </c>
      <c r="BL367" s="16" t="s">
        <v>170</v>
      </c>
      <c r="BM367" s="142" t="s">
        <v>885</v>
      </c>
    </row>
    <row r="368" spans="2:65" s="1" customFormat="1" ht="19.5">
      <c r="B368" s="31"/>
      <c r="D368" s="144" t="s">
        <v>172</v>
      </c>
      <c r="F368" s="145" t="s">
        <v>879</v>
      </c>
      <c r="I368" s="146"/>
      <c r="L368" s="31"/>
      <c r="M368" s="147"/>
      <c r="T368" s="55"/>
      <c r="AT368" s="16" t="s">
        <v>172</v>
      </c>
      <c r="AU368" s="16" t="s">
        <v>88</v>
      </c>
    </row>
    <row r="369" spans="2:65" s="12" customFormat="1" ht="11.25">
      <c r="B369" s="148"/>
      <c r="D369" s="144" t="s">
        <v>179</v>
      </c>
      <c r="E369" s="149" t="s">
        <v>1</v>
      </c>
      <c r="F369" s="150" t="s">
        <v>886</v>
      </c>
      <c r="H369" s="151">
        <v>27.068999999999999</v>
      </c>
      <c r="I369" s="152"/>
      <c r="L369" s="148"/>
      <c r="M369" s="153"/>
      <c r="T369" s="154"/>
      <c r="AT369" s="149" t="s">
        <v>179</v>
      </c>
      <c r="AU369" s="149" t="s">
        <v>88</v>
      </c>
      <c r="AV369" s="12" t="s">
        <v>88</v>
      </c>
      <c r="AW369" s="12" t="s">
        <v>34</v>
      </c>
      <c r="AX369" s="12" t="s">
        <v>78</v>
      </c>
      <c r="AY369" s="149" t="s">
        <v>162</v>
      </c>
    </row>
    <row r="370" spans="2:65" s="13" customFormat="1" ht="11.25">
      <c r="B370" s="155"/>
      <c r="D370" s="144" t="s">
        <v>179</v>
      </c>
      <c r="E370" s="156" t="s">
        <v>1</v>
      </c>
      <c r="F370" s="157" t="s">
        <v>181</v>
      </c>
      <c r="H370" s="158">
        <v>27.068999999999999</v>
      </c>
      <c r="I370" s="159"/>
      <c r="L370" s="155"/>
      <c r="M370" s="160"/>
      <c r="T370" s="161"/>
      <c r="AT370" s="156" t="s">
        <v>179</v>
      </c>
      <c r="AU370" s="156" t="s">
        <v>88</v>
      </c>
      <c r="AV370" s="13" t="s">
        <v>170</v>
      </c>
      <c r="AW370" s="13" t="s">
        <v>34</v>
      </c>
      <c r="AX370" s="13" t="s">
        <v>86</v>
      </c>
      <c r="AY370" s="156" t="s">
        <v>162</v>
      </c>
    </row>
    <row r="371" spans="2:65" s="1" customFormat="1" ht="21.75" customHeight="1">
      <c r="B371" s="31"/>
      <c r="C371" s="131" t="s">
        <v>887</v>
      </c>
      <c r="D371" s="131" t="s">
        <v>165</v>
      </c>
      <c r="E371" s="132" t="s">
        <v>888</v>
      </c>
      <c r="F371" s="133" t="s">
        <v>889</v>
      </c>
      <c r="G371" s="134" t="s">
        <v>168</v>
      </c>
      <c r="H371" s="135">
        <v>63.28</v>
      </c>
      <c r="I371" s="136"/>
      <c r="J371" s="137">
        <f>ROUND(I371*H371,2)</f>
        <v>0</v>
      </c>
      <c r="K371" s="133" t="s">
        <v>169</v>
      </c>
      <c r="L371" s="31"/>
      <c r="M371" s="138" t="s">
        <v>1</v>
      </c>
      <c r="N371" s="139" t="s">
        <v>43</v>
      </c>
      <c r="P371" s="140">
        <f>O371*H371</f>
        <v>0</v>
      </c>
      <c r="Q371" s="140">
        <v>2.5020099999999998</v>
      </c>
      <c r="R371" s="140">
        <f>Q371*H371</f>
        <v>158.32719280000001</v>
      </c>
      <c r="S371" s="140">
        <v>0</v>
      </c>
      <c r="T371" s="141">
        <f>S371*H371</f>
        <v>0</v>
      </c>
      <c r="AR371" s="142" t="s">
        <v>170</v>
      </c>
      <c r="AT371" s="142" t="s">
        <v>165</v>
      </c>
      <c r="AU371" s="142" t="s">
        <v>88</v>
      </c>
      <c r="AY371" s="16" t="s">
        <v>162</v>
      </c>
      <c r="BE371" s="143">
        <f>IF(N371="základní",J371,0)</f>
        <v>0</v>
      </c>
      <c r="BF371" s="143">
        <f>IF(N371="snížená",J371,0)</f>
        <v>0</v>
      </c>
      <c r="BG371" s="143">
        <f>IF(N371="zákl. přenesená",J371,0)</f>
        <v>0</v>
      </c>
      <c r="BH371" s="143">
        <f>IF(N371="sníž. přenesená",J371,0)</f>
        <v>0</v>
      </c>
      <c r="BI371" s="143">
        <f>IF(N371="nulová",J371,0)</f>
        <v>0</v>
      </c>
      <c r="BJ371" s="16" t="s">
        <v>86</v>
      </c>
      <c r="BK371" s="143">
        <f>ROUND(I371*H371,2)</f>
        <v>0</v>
      </c>
      <c r="BL371" s="16" t="s">
        <v>170</v>
      </c>
      <c r="BM371" s="142" t="s">
        <v>890</v>
      </c>
    </row>
    <row r="372" spans="2:65" s="1" customFormat="1" ht="29.25">
      <c r="B372" s="31"/>
      <c r="D372" s="144" t="s">
        <v>172</v>
      </c>
      <c r="F372" s="145" t="s">
        <v>891</v>
      </c>
      <c r="I372" s="146"/>
      <c r="L372" s="31"/>
      <c r="M372" s="147"/>
      <c r="T372" s="55"/>
      <c r="AT372" s="16" t="s">
        <v>172</v>
      </c>
      <c r="AU372" s="16" t="s">
        <v>88</v>
      </c>
    </row>
    <row r="373" spans="2:65" s="12" customFormat="1" ht="11.25">
      <c r="B373" s="148"/>
      <c r="D373" s="144" t="s">
        <v>179</v>
      </c>
      <c r="E373" s="149" t="s">
        <v>1</v>
      </c>
      <c r="F373" s="150" t="s">
        <v>892</v>
      </c>
      <c r="H373" s="151">
        <v>63.28</v>
      </c>
      <c r="I373" s="152"/>
      <c r="L373" s="148"/>
      <c r="M373" s="153"/>
      <c r="T373" s="154"/>
      <c r="AT373" s="149" t="s">
        <v>179</v>
      </c>
      <c r="AU373" s="149" t="s">
        <v>88</v>
      </c>
      <c r="AV373" s="12" t="s">
        <v>88</v>
      </c>
      <c r="AW373" s="12" t="s">
        <v>34</v>
      </c>
      <c r="AX373" s="12" t="s">
        <v>78</v>
      </c>
      <c r="AY373" s="149" t="s">
        <v>162</v>
      </c>
    </row>
    <row r="374" spans="2:65" s="13" customFormat="1" ht="11.25">
      <c r="B374" s="155"/>
      <c r="D374" s="144" t="s">
        <v>179</v>
      </c>
      <c r="E374" s="156" t="s">
        <v>1</v>
      </c>
      <c r="F374" s="157" t="s">
        <v>181</v>
      </c>
      <c r="H374" s="158">
        <v>63.28</v>
      </c>
      <c r="I374" s="159"/>
      <c r="L374" s="155"/>
      <c r="M374" s="160"/>
      <c r="T374" s="161"/>
      <c r="AT374" s="156" t="s">
        <v>179</v>
      </c>
      <c r="AU374" s="156" t="s">
        <v>88</v>
      </c>
      <c r="AV374" s="13" t="s">
        <v>170</v>
      </c>
      <c r="AW374" s="13" t="s">
        <v>34</v>
      </c>
      <c r="AX374" s="13" t="s">
        <v>86</v>
      </c>
      <c r="AY374" s="156" t="s">
        <v>162</v>
      </c>
    </row>
    <row r="375" spans="2:65" s="1" customFormat="1" ht="24.2" customHeight="1">
      <c r="B375" s="31"/>
      <c r="C375" s="131" t="s">
        <v>893</v>
      </c>
      <c r="D375" s="131" t="s">
        <v>165</v>
      </c>
      <c r="E375" s="132" t="s">
        <v>894</v>
      </c>
      <c r="F375" s="133" t="s">
        <v>895</v>
      </c>
      <c r="G375" s="134" t="s">
        <v>176</v>
      </c>
      <c r="H375" s="135">
        <v>316.39999999999998</v>
      </c>
      <c r="I375" s="136"/>
      <c r="J375" s="137">
        <f>ROUND(I375*H375,2)</f>
        <v>0</v>
      </c>
      <c r="K375" s="133" t="s">
        <v>169</v>
      </c>
      <c r="L375" s="31"/>
      <c r="M375" s="138" t="s">
        <v>1</v>
      </c>
      <c r="N375" s="139" t="s">
        <v>43</v>
      </c>
      <c r="P375" s="140">
        <f>O375*H375</f>
        <v>0</v>
      </c>
      <c r="Q375" s="140">
        <v>6.8900000000000003E-3</v>
      </c>
      <c r="R375" s="140">
        <f>Q375*H375</f>
        <v>2.179996</v>
      </c>
      <c r="S375" s="140">
        <v>0</v>
      </c>
      <c r="T375" s="141">
        <f>S375*H375</f>
        <v>0</v>
      </c>
      <c r="AR375" s="142" t="s">
        <v>170</v>
      </c>
      <c r="AT375" s="142" t="s">
        <v>165</v>
      </c>
      <c r="AU375" s="142" t="s">
        <v>88</v>
      </c>
      <c r="AY375" s="16" t="s">
        <v>162</v>
      </c>
      <c r="BE375" s="143">
        <f>IF(N375="základní",J375,0)</f>
        <v>0</v>
      </c>
      <c r="BF375" s="143">
        <f>IF(N375="snížená",J375,0)</f>
        <v>0</v>
      </c>
      <c r="BG375" s="143">
        <f>IF(N375="zákl. přenesená",J375,0)</f>
        <v>0</v>
      </c>
      <c r="BH375" s="143">
        <f>IF(N375="sníž. přenesená",J375,0)</f>
        <v>0</v>
      </c>
      <c r="BI375" s="143">
        <f>IF(N375="nulová",J375,0)</f>
        <v>0</v>
      </c>
      <c r="BJ375" s="16" t="s">
        <v>86</v>
      </c>
      <c r="BK375" s="143">
        <f>ROUND(I375*H375,2)</f>
        <v>0</v>
      </c>
      <c r="BL375" s="16" t="s">
        <v>170</v>
      </c>
      <c r="BM375" s="142" t="s">
        <v>896</v>
      </c>
    </row>
    <row r="376" spans="2:65" s="1" customFormat="1" ht="19.5">
      <c r="B376" s="31"/>
      <c r="D376" s="144" t="s">
        <v>172</v>
      </c>
      <c r="F376" s="145" t="s">
        <v>897</v>
      </c>
      <c r="I376" s="146"/>
      <c r="L376" s="31"/>
      <c r="M376" s="147"/>
      <c r="T376" s="55"/>
      <c r="AT376" s="16" t="s">
        <v>172</v>
      </c>
      <c r="AU376" s="16" t="s">
        <v>88</v>
      </c>
    </row>
    <row r="377" spans="2:65" s="12" customFormat="1" ht="11.25">
      <c r="B377" s="148"/>
      <c r="D377" s="144" t="s">
        <v>179</v>
      </c>
      <c r="E377" s="149" t="s">
        <v>1</v>
      </c>
      <c r="F377" s="150" t="s">
        <v>898</v>
      </c>
      <c r="H377" s="151">
        <v>316.39999999999998</v>
      </c>
      <c r="I377" s="152"/>
      <c r="L377" s="148"/>
      <c r="M377" s="153"/>
      <c r="T377" s="154"/>
      <c r="AT377" s="149" t="s">
        <v>179</v>
      </c>
      <c r="AU377" s="149" t="s">
        <v>88</v>
      </c>
      <c r="AV377" s="12" t="s">
        <v>88</v>
      </c>
      <c r="AW377" s="12" t="s">
        <v>34</v>
      </c>
      <c r="AX377" s="12" t="s">
        <v>78</v>
      </c>
      <c r="AY377" s="149" t="s">
        <v>162</v>
      </c>
    </row>
    <row r="378" spans="2:65" s="13" customFormat="1" ht="11.25">
      <c r="B378" s="155"/>
      <c r="D378" s="144" t="s">
        <v>179</v>
      </c>
      <c r="E378" s="156" t="s">
        <v>1</v>
      </c>
      <c r="F378" s="157" t="s">
        <v>181</v>
      </c>
      <c r="H378" s="158">
        <v>316.39999999999998</v>
      </c>
      <c r="I378" s="159"/>
      <c r="L378" s="155"/>
      <c r="M378" s="160"/>
      <c r="T378" s="161"/>
      <c r="AT378" s="156" t="s">
        <v>179</v>
      </c>
      <c r="AU378" s="156" t="s">
        <v>88</v>
      </c>
      <c r="AV378" s="13" t="s">
        <v>170</v>
      </c>
      <c r="AW378" s="13" t="s">
        <v>34</v>
      </c>
      <c r="AX378" s="13" t="s">
        <v>86</v>
      </c>
      <c r="AY378" s="156" t="s">
        <v>162</v>
      </c>
    </row>
    <row r="379" spans="2:65" s="1" customFormat="1" ht="24.2" customHeight="1">
      <c r="B379" s="31"/>
      <c r="C379" s="131" t="s">
        <v>899</v>
      </c>
      <c r="D379" s="131" t="s">
        <v>165</v>
      </c>
      <c r="E379" s="132" t="s">
        <v>900</v>
      </c>
      <c r="F379" s="133" t="s">
        <v>901</v>
      </c>
      <c r="G379" s="134" t="s">
        <v>176</v>
      </c>
      <c r="H379" s="135">
        <v>316.39999999999998</v>
      </c>
      <c r="I379" s="136"/>
      <c r="J379" s="137">
        <f>ROUND(I379*H379,2)</f>
        <v>0</v>
      </c>
      <c r="K379" s="133" t="s">
        <v>169</v>
      </c>
      <c r="L379" s="31"/>
      <c r="M379" s="138" t="s">
        <v>1</v>
      </c>
      <c r="N379" s="139" t="s">
        <v>43</v>
      </c>
      <c r="P379" s="140">
        <f>O379*H379</f>
        <v>0</v>
      </c>
      <c r="Q379" s="140">
        <v>0</v>
      </c>
      <c r="R379" s="140">
        <f>Q379*H379</f>
        <v>0</v>
      </c>
      <c r="S379" s="140">
        <v>0</v>
      </c>
      <c r="T379" s="141">
        <f>S379*H379</f>
        <v>0</v>
      </c>
      <c r="AR379" s="142" t="s">
        <v>170</v>
      </c>
      <c r="AT379" s="142" t="s">
        <v>165</v>
      </c>
      <c r="AU379" s="142" t="s">
        <v>88</v>
      </c>
      <c r="AY379" s="16" t="s">
        <v>162</v>
      </c>
      <c r="BE379" s="143">
        <f>IF(N379="základní",J379,0)</f>
        <v>0</v>
      </c>
      <c r="BF379" s="143">
        <f>IF(N379="snížená",J379,0)</f>
        <v>0</v>
      </c>
      <c r="BG379" s="143">
        <f>IF(N379="zákl. přenesená",J379,0)</f>
        <v>0</v>
      </c>
      <c r="BH379" s="143">
        <f>IF(N379="sníž. přenesená",J379,0)</f>
        <v>0</v>
      </c>
      <c r="BI379" s="143">
        <f>IF(N379="nulová",J379,0)</f>
        <v>0</v>
      </c>
      <c r="BJ379" s="16" t="s">
        <v>86</v>
      </c>
      <c r="BK379" s="143">
        <f>ROUND(I379*H379,2)</f>
        <v>0</v>
      </c>
      <c r="BL379" s="16" t="s">
        <v>170</v>
      </c>
      <c r="BM379" s="142" t="s">
        <v>902</v>
      </c>
    </row>
    <row r="380" spans="2:65" s="1" customFormat="1" ht="24.2" customHeight="1">
      <c r="B380" s="31"/>
      <c r="C380" s="131" t="s">
        <v>903</v>
      </c>
      <c r="D380" s="131" t="s">
        <v>165</v>
      </c>
      <c r="E380" s="132" t="s">
        <v>904</v>
      </c>
      <c r="F380" s="133" t="s">
        <v>905</v>
      </c>
      <c r="G380" s="134" t="s">
        <v>176</v>
      </c>
      <c r="H380" s="135">
        <v>738.5</v>
      </c>
      <c r="I380" s="136"/>
      <c r="J380" s="137">
        <f>ROUND(I380*H380,2)</f>
        <v>0</v>
      </c>
      <c r="K380" s="133" t="s">
        <v>169</v>
      </c>
      <c r="L380" s="31"/>
      <c r="M380" s="138" t="s">
        <v>1</v>
      </c>
      <c r="N380" s="139" t="s">
        <v>43</v>
      </c>
      <c r="P380" s="140">
        <f>O380*H380</f>
        <v>0</v>
      </c>
      <c r="Q380" s="140">
        <v>8.8000000000000003E-4</v>
      </c>
      <c r="R380" s="140">
        <f>Q380*H380</f>
        <v>0.64988000000000001</v>
      </c>
      <c r="S380" s="140">
        <v>0</v>
      </c>
      <c r="T380" s="141">
        <f>S380*H380</f>
        <v>0</v>
      </c>
      <c r="AR380" s="142" t="s">
        <v>170</v>
      </c>
      <c r="AT380" s="142" t="s">
        <v>165</v>
      </c>
      <c r="AU380" s="142" t="s">
        <v>88</v>
      </c>
      <c r="AY380" s="16" t="s">
        <v>162</v>
      </c>
      <c r="BE380" s="143">
        <f>IF(N380="základní",J380,0)</f>
        <v>0</v>
      </c>
      <c r="BF380" s="143">
        <f>IF(N380="snížená",J380,0)</f>
        <v>0</v>
      </c>
      <c r="BG380" s="143">
        <f>IF(N380="zákl. přenesená",J380,0)</f>
        <v>0</v>
      </c>
      <c r="BH380" s="143">
        <f>IF(N380="sníž. přenesená",J380,0)</f>
        <v>0</v>
      </c>
      <c r="BI380" s="143">
        <f>IF(N380="nulová",J380,0)</f>
        <v>0</v>
      </c>
      <c r="BJ380" s="16" t="s">
        <v>86</v>
      </c>
      <c r="BK380" s="143">
        <f>ROUND(I380*H380,2)</f>
        <v>0</v>
      </c>
      <c r="BL380" s="16" t="s">
        <v>170</v>
      </c>
      <c r="BM380" s="142" t="s">
        <v>906</v>
      </c>
    </row>
    <row r="381" spans="2:65" s="1" customFormat="1" ht="29.25">
      <c r="B381" s="31"/>
      <c r="D381" s="144" t="s">
        <v>172</v>
      </c>
      <c r="F381" s="145" t="s">
        <v>907</v>
      </c>
      <c r="I381" s="146"/>
      <c r="L381" s="31"/>
      <c r="M381" s="147"/>
      <c r="T381" s="55"/>
      <c r="AT381" s="16" t="s">
        <v>172</v>
      </c>
      <c r="AU381" s="16" t="s">
        <v>88</v>
      </c>
    </row>
    <row r="382" spans="2:65" s="1" customFormat="1" ht="24.2" customHeight="1">
      <c r="B382" s="31"/>
      <c r="C382" s="131" t="s">
        <v>908</v>
      </c>
      <c r="D382" s="131" t="s">
        <v>165</v>
      </c>
      <c r="E382" s="132" t="s">
        <v>909</v>
      </c>
      <c r="F382" s="133" t="s">
        <v>910</v>
      </c>
      <c r="G382" s="134" t="s">
        <v>176</v>
      </c>
      <c r="H382" s="135">
        <v>738.5</v>
      </c>
      <c r="I382" s="136"/>
      <c r="J382" s="137">
        <f>ROUND(I382*H382,2)</f>
        <v>0</v>
      </c>
      <c r="K382" s="133" t="s">
        <v>169</v>
      </c>
      <c r="L382" s="31"/>
      <c r="M382" s="138" t="s">
        <v>1</v>
      </c>
      <c r="N382" s="139" t="s">
        <v>43</v>
      </c>
      <c r="P382" s="140">
        <f>O382*H382</f>
        <v>0</v>
      </c>
      <c r="Q382" s="140">
        <v>0</v>
      </c>
      <c r="R382" s="140">
        <f>Q382*H382</f>
        <v>0</v>
      </c>
      <c r="S382" s="140">
        <v>0</v>
      </c>
      <c r="T382" s="141">
        <f>S382*H382</f>
        <v>0</v>
      </c>
      <c r="AR382" s="142" t="s">
        <v>170</v>
      </c>
      <c r="AT382" s="142" t="s">
        <v>165</v>
      </c>
      <c r="AU382" s="142" t="s">
        <v>88</v>
      </c>
      <c r="AY382" s="16" t="s">
        <v>162</v>
      </c>
      <c r="BE382" s="143">
        <f>IF(N382="základní",J382,0)</f>
        <v>0</v>
      </c>
      <c r="BF382" s="143">
        <f>IF(N382="snížená",J382,0)</f>
        <v>0</v>
      </c>
      <c r="BG382" s="143">
        <f>IF(N382="zákl. přenesená",J382,0)</f>
        <v>0</v>
      </c>
      <c r="BH382" s="143">
        <f>IF(N382="sníž. přenesená",J382,0)</f>
        <v>0</v>
      </c>
      <c r="BI382" s="143">
        <f>IF(N382="nulová",J382,0)</f>
        <v>0</v>
      </c>
      <c r="BJ382" s="16" t="s">
        <v>86</v>
      </c>
      <c r="BK382" s="143">
        <f>ROUND(I382*H382,2)</f>
        <v>0</v>
      </c>
      <c r="BL382" s="16" t="s">
        <v>170</v>
      </c>
      <c r="BM382" s="142" t="s">
        <v>911</v>
      </c>
    </row>
    <row r="383" spans="2:65" s="1" customFormat="1" ht="16.5" customHeight="1">
      <c r="B383" s="31"/>
      <c r="C383" s="131" t="s">
        <v>912</v>
      </c>
      <c r="D383" s="131" t="s">
        <v>165</v>
      </c>
      <c r="E383" s="132" t="s">
        <v>913</v>
      </c>
      <c r="F383" s="133" t="s">
        <v>914</v>
      </c>
      <c r="G383" s="134" t="s">
        <v>353</v>
      </c>
      <c r="H383" s="135">
        <v>4.9279999999999999</v>
      </c>
      <c r="I383" s="136"/>
      <c r="J383" s="137">
        <f>ROUND(I383*H383,2)</f>
        <v>0</v>
      </c>
      <c r="K383" s="133" t="s">
        <v>169</v>
      </c>
      <c r="L383" s="31"/>
      <c r="M383" s="138" t="s">
        <v>1</v>
      </c>
      <c r="N383" s="139" t="s">
        <v>43</v>
      </c>
      <c r="P383" s="140">
        <f>O383*H383</f>
        <v>0</v>
      </c>
      <c r="Q383" s="140">
        <v>1.0500499999999999</v>
      </c>
      <c r="R383" s="140">
        <f>Q383*H383</f>
        <v>5.1746463999999994</v>
      </c>
      <c r="S383" s="140">
        <v>0</v>
      </c>
      <c r="T383" s="141">
        <f>S383*H383</f>
        <v>0</v>
      </c>
      <c r="AR383" s="142" t="s">
        <v>170</v>
      </c>
      <c r="AT383" s="142" t="s">
        <v>165</v>
      </c>
      <c r="AU383" s="142" t="s">
        <v>88</v>
      </c>
      <c r="AY383" s="16" t="s">
        <v>162</v>
      </c>
      <c r="BE383" s="143">
        <f>IF(N383="základní",J383,0)</f>
        <v>0</v>
      </c>
      <c r="BF383" s="143">
        <f>IF(N383="snížená",J383,0)</f>
        <v>0</v>
      </c>
      <c r="BG383" s="143">
        <f>IF(N383="zákl. přenesená",J383,0)</f>
        <v>0</v>
      </c>
      <c r="BH383" s="143">
        <f>IF(N383="sníž. přenesená",J383,0)</f>
        <v>0</v>
      </c>
      <c r="BI383" s="143">
        <f>IF(N383="nulová",J383,0)</f>
        <v>0</v>
      </c>
      <c r="BJ383" s="16" t="s">
        <v>86</v>
      </c>
      <c r="BK383" s="143">
        <f>ROUND(I383*H383,2)</f>
        <v>0</v>
      </c>
      <c r="BL383" s="16" t="s">
        <v>170</v>
      </c>
      <c r="BM383" s="142" t="s">
        <v>915</v>
      </c>
    </row>
    <row r="384" spans="2:65" s="1" customFormat="1" ht="29.25">
      <c r="B384" s="31"/>
      <c r="D384" s="144" t="s">
        <v>172</v>
      </c>
      <c r="F384" s="145" t="s">
        <v>916</v>
      </c>
      <c r="I384" s="146"/>
      <c r="L384" s="31"/>
      <c r="M384" s="147"/>
      <c r="T384" s="55"/>
      <c r="AT384" s="16" t="s">
        <v>172</v>
      </c>
      <c r="AU384" s="16" t="s">
        <v>88</v>
      </c>
    </row>
    <row r="385" spans="2:65" s="12" customFormat="1" ht="11.25">
      <c r="B385" s="148"/>
      <c r="D385" s="144" t="s">
        <v>179</v>
      </c>
      <c r="E385" s="149" t="s">
        <v>1</v>
      </c>
      <c r="F385" s="150" t="s">
        <v>917</v>
      </c>
      <c r="H385" s="151">
        <v>4.9279999999999999</v>
      </c>
      <c r="I385" s="152"/>
      <c r="L385" s="148"/>
      <c r="M385" s="153"/>
      <c r="T385" s="154"/>
      <c r="AT385" s="149" t="s">
        <v>179</v>
      </c>
      <c r="AU385" s="149" t="s">
        <v>88</v>
      </c>
      <c r="AV385" s="12" t="s">
        <v>88</v>
      </c>
      <c r="AW385" s="12" t="s">
        <v>34</v>
      </c>
      <c r="AX385" s="12" t="s">
        <v>78</v>
      </c>
      <c r="AY385" s="149" t="s">
        <v>162</v>
      </c>
    </row>
    <row r="386" spans="2:65" s="13" customFormat="1" ht="11.25">
      <c r="B386" s="155"/>
      <c r="D386" s="144" t="s">
        <v>179</v>
      </c>
      <c r="E386" s="156" t="s">
        <v>1</v>
      </c>
      <c r="F386" s="157" t="s">
        <v>181</v>
      </c>
      <c r="H386" s="158">
        <v>4.9279999999999999</v>
      </c>
      <c r="I386" s="159"/>
      <c r="L386" s="155"/>
      <c r="M386" s="160"/>
      <c r="T386" s="161"/>
      <c r="AT386" s="156" t="s">
        <v>179</v>
      </c>
      <c r="AU386" s="156" t="s">
        <v>88</v>
      </c>
      <c r="AV386" s="13" t="s">
        <v>170</v>
      </c>
      <c r="AW386" s="13" t="s">
        <v>34</v>
      </c>
      <c r="AX386" s="13" t="s">
        <v>86</v>
      </c>
      <c r="AY386" s="156" t="s">
        <v>162</v>
      </c>
    </row>
    <row r="387" spans="2:65" s="1" customFormat="1" ht="16.5" customHeight="1">
      <c r="B387" s="31"/>
      <c r="C387" s="131" t="s">
        <v>918</v>
      </c>
      <c r="D387" s="131" t="s">
        <v>165</v>
      </c>
      <c r="E387" s="132" t="s">
        <v>919</v>
      </c>
      <c r="F387" s="133" t="s">
        <v>920</v>
      </c>
      <c r="G387" s="134" t="s">
        <v>353</v>
      </c>
      <c r="H387" s="135">
        <v>2.3820000000000001</v>
      </c>
      <c r="I387" s="136"/>
      <c r="J387" s="137">
        <f>ROUND(I387*H387,2)</f>
        <v>0</v>
      </c>
      <c r="K387" s="133" t="s">
        <v>169</v>
      </c>
      <c r="L387" s="31"/>
      <c r="M387" s="138" t="s">
        <v>1</v>
      </c>
      <c r="N387" s="139" t="s">
        <v>43</v>
      </c>
      <c r="P387" s="140">
        <f>O387*H387</f>
        <v>0</v>
      </c>
      <c r="Q387" s="140">
        <v>1.06277</v>
      </c>
      <c r="R387" s="140">
        <f>Q387*H387</f>
        <v>2.5315181400000002</v>
      </c>
      <c r="S387" s="140">
        <v>0</v>
      </c>
      <c r="T387" s="141">
        <f>S387*H387</f>
        <v>0</v>
      </c>
      <c r="AR387" s="142" t="s">
        <v>170</v>
      </c>
      <c r="AT387" s="142" t="s">
        <v>165</v>
      </c>
      <c r="AU387" s="142" t="s">
        <v>88</v>
      </c>
      <c r="AY387" s="16" t="s">
        <v>162</v>
      </c>
      <c r="BE387" s="143">
        <f>IF(N387="základní",J387,0)</f>
        <v>0</v>
      </c>
      <c r="BF387" s="143">
        <f>IF(N387="snížená",J387,0)</f>
        <v>0</v>
      </c>
      <c r="BG387" s="143">
        <f>IF(N387="zákl. přenesená",J387,0)</f>
        <v>0</v>
      </c>
      <c r="BH387" s="143">
        <f>IF(N387="sníž. přenesená",J387,0)</f>
        <v>0</v>
      </c>
      <c r="BI387" s="143">
        <f>IF(N387="nulová",J387,0)</f>
        <v>0</v>
      </c>
      <c r="BJ387" s="16" t="s">
        <v>86</v>
      </c>
      <c r="BK387" s="143">
        <f>ROUND(I387*H387,2)</f>
        <v>0</v>
      </c>
      <c r="BL387" s="16" t="s">
        <v>170</v>
      </c>
      <c r="BM387" s="142" t="s">
        <v>921</v>
      </c>
    </row>
    <row r="388" spans="2:65" s="1" customFormat="1" ht="19.5">
      <c r="B388" s="31"/>
      <c r="D388" s="144" t="s">
        <v>172</v>
      </c>
      <c r="F388" s="145" t="s">
        <v>879</v>
      </c>
      <c r="I388" s="146"/>
      <c r="L388" s="31"/>
      <c r="M388" s="147"/>
      <c r="T388" s="55"/>
      <c r="AT388" s="16" t="s">
        <v>172</v>
      </c>
      <c r="AU388" s="16" t="s">
        <v>88</v>
      </c>
    </row>
    <row r="389" spans="2:65" s="12" customFormat="1" ht="11.25">
      <c r="B389" s="148"/>
      <c r="D389" s="144" t="s">
        <v>179</v>
      </c>
      <c r="E389" s="149" t="s">
        <v>1</v>
      </c>
      <c r="F389" s="150" t="s">
        <v>922</v>
      </c>
      <c r="H389" s="151">
        <v>2.3820000000000001</v>
      </c>
      <c r="I389" s="152"/>
      <c r="L389" s="148"/>
      <c r="M389" s="153"/>
      <c r="T389" s="154"/>
      <c r="AT389" s="149" t="s">
        <v>179</v>
      </c>
      <c r="AU389" s="149" t="s">
        <v>88</v>
      </c>
      <c r="AV389" s="12" t="s">
        <v>88</v>
      </c>
      <c r="AW389" s="12" t="s">
        <v>34</v>
      </c>
      <c r="AX389" s="12" t="s">
        <v>78</v>
      </c>
      <c r="AY389" s="149" t="s">
        <v>162</v>
      </c>
    </row>
    <row r="390" spans="2:65" s="13" customFormat="1" ht="11.25">
      <c r="B390" s="155"/>
      <c r="D390" s="144" t="s">
        <v>179</v>
      </c>
      <c r="E390" s="156" t="s">
        <v>1</v>
      </c>
      <c r="F390" s="157" t="s">
        <v>181</v>
      </c>
      <c r="H390" s="158">
        <v>2.3820000000000001</v>
      </c>
      <c r="I390" s="159"/>
      <c r="L390" s="155"/>
      <c r="M390" s="160"/>
      <c r="T390" s="161"/>
      <c r="AT390" s="156" t="s">
        <v>179</v>
      </c>
      <c r="AU390" s="156" t="s">
        <v>88</v>
      </c>
      <c r="AV390" s="13" t="s">
        <v>170</v>
      </c>
      <c r="AW390" s="13" t="s">
        <v>34</v>
      </c>
      <c r="AX390" s="13" t="s">
        <v>86</v>
      </c>
      <c r="AY390" s="156" t="s">
        <v>162</v>
      </c>
    </row>
    <row r="391" spans="2:65" s="1" customFormat="1" ht="21.75" customHeight="1">
      <c r="B391" s="31"/>
      <c r="C391" s="131" t="s">
        <v>923</v>
      </c>
      <c r="D391" s="131" t="s">
        <v>165</v>
      </c>
      <c r="E391" s="132" t="s">
        <v>924</v>
      </c>
      <c r="F391" s="133" t="s">
        <v>925</v>
      </c>
      <c r="G391" s="134" t="s">
        <v>268</v>
      </c>
      <c r="H391" s="135">
        <v>13</v>
      </c>
      <c r="I391" s="136"/>
      <c r="J391" s="137">
        <f>ROUND(I391*H391,2)</f>
        <v>0</v>
      </c>
      <c r="K391" s="133" t="s">
        <v>169</v>
      </c>
      <c r="L391" s="31"/>
      <c r="M391" s="138" t="s">
        <v>1</v>
      </c>
      <c r="N391" s="139" t="s">
        <v>43</v>
      </c>
      <c r="P391" s="140">
        <f>O391*H391</f>
        <v>0</v>
      </c>
      <c r="Q391" s="140">
        <v>5.8180000000000003E-2</v>
      </c>
      <c r="R391" s="140">
        <f>Q391*H391</f>
        <v>0.75634000000000001</v>
      </c>
      <c r="S391" s="140">
        <v>0</v>
      </c>
      <c r="T391" s="141">
        <f>S391*H391</f>
        <v>0</v>
      </c>
      <c r="AR391" s="142" t="s">
        <v>170</v>
      </c>
      <c r="AT391" s="142" t="s">
        <v>165</v>
      </c>
      <c r="AU391" s="142" t="s">
        <v>88</v>
      </c>
      <c r="AY391" s="16" t="s">
        <v>162</v>
      </c>
      <c r="BE391" s="143">
        <f>IF(N391="základní",J391,0)</f>
        <v>0</v>
      </c>
      <c r="BF391" s="143">
        <f>IF(N391="snížená",J391,0)</f>
        <v>0</v>
      </c>
      <c r="BG391" s="143">
        <f>IF(N391="zákl. přenesená",J391,0)</f>
        <v>0</v>
      </c>
      <c r="BH391" s="143">
        <f>IF(N391="sníž. přenesená",J391,0)</f>
        <v>0</v>
      </c>
      <c r="BI391" s="143">
        <f>IF(N391="nulová",J391,0)</f>
        <v>0</v>
      </c>
      <c r="BJ391" s="16" t="s">
        <v>86</v>
      </c>
      <c r="BK391" s="143">
        <f>ROUND(I391*H391,2)</f>
        <v>0</v>
      </c>
      <c r="BL391" s="16" t="s">
        <v>170</v>
      </c>
      <c r="BM391" s="142" t="s">
        <v>926</v>
      </c>
    </row>
    <row r="392" spans="2:65" s="1" customFormat="1" ht="19.5">
      <c r="B392" s="31"/>
      <c r="D392" s="144" t="s">
        <v>172</v>
      </c>
      <c r="F392" s="145" t="s">
        <v>756</v>
      </c>
      <c r="I392" s="146"/>
      <c r="L392" s="31"/>
      <c r="M392" s="147"/>
      <c r="T392" s="55"/>
      <c r="AT392" s="16" t="s">
        <v>172</v>
      </c>
      <c r="AU392" s="16" t="s">
        <v>88</v>
      </c>
    </row>
    <row r="393" spans="2:65" s="1" customFormat="1" ht="33" customHeight="1">
      <c r="B393" s="31"/>
      <c r="C393" s="131" t="s">
        <v>927</v>
      </c>
      <c r="D393" s="131" t="s">
        <v>165</v>
      </c>
      <c r="E393" s="132" t="s">
        <v>928</v>
      </c>
      <c r="F393" s="133" t="s">
        <v>929</v>
      </c>
      <c r="G393" s="134" t="s">
        <v>208</v>
      </c>
      <c r="H393" s="135">
        <v>252.67</v>
      </c>
      <c r="I393" s="136"/>
      <c r="J393" s="137">
        <f>ROUND(I393*H393,2)</f>
        <v>0</v>
      </c>
      <c r="K393" s="133" t="s">
        <v>169</v>
      </c>
      <c r="L393" s="31"/>
      <c r="M393" s="138" t="s">
        <v>1</v>
      </c>
      <c r="N393" s="139" t="s">
        <v>43</v>
      </c>
      <c r="P393" s="140">
        <f>O393*H393</f>
        <v>0</v>
      </c>
      <c r="Q393" s="140">
        <v>2.6349999999999998E-2</v>
      </c>
      <c r="R393" s="140">
        <f>Q393*H393</f>
        <v>6.6578544999999991</v>
      </c>
      <c r="S393" s="140">
        <v>0</v>
      </c>
      <c r="T393" s="141">
        <f>S393*H393</f>
        <v>0</v>
      </c>
      <c r="AR393" s="142" t="s">
        <v>170</v>
      </c>
      <c r="AT393" s="142" t="s">
        <v>165</v>
      </c>
      <c r="AU393" s="142" t="s">
        <v>88</v>
      </c>
      <c r="AY393" s="16" t="s">
        <v>162</v>
      </c>
      <c r="BE393" s="143">
        <f>IF(N393="základní",J393,0)</f>
        <v>0</v>
      </c>
      <c r="BF393" s="143">
        <f>IF(N393="snížená",J393,0)</f>
        <v>0</v>
      </c>
      <c r="BG393" s="143">
        <f>IF(N393="zákl. přenesená",J393,0)</f>
        <v>0</v>
      </c>
      <c r="BH393" s="143">
        <f>IF(N393="sníž. přenesená",J393,0)</f>
        <v>0</v>
      </c>
      <c r="BI393" s="143">
        <f>IF(N393="nulová",J393,0)</f>
        <v>0</v>
      </c>
      <c r="BJ393" s="16" t="s">
        <v>86</v>
      </c>
      <c r="BK393" s="143">
        <f>ROUND(I393*H393,2)</f>
        <v>0</v>
      </c>
      <c r="BL393" s="16" t="s">
        <v>170</v>
      </c>
      <c r="BM393" s="142" t="s">
        <v>930</v>
      </c>
    </row>
    <row r="394" spans="2:65" s="1" customFormat="1" ht="19.5">
      <c r="B394" s="31"/>
      <c r="D394" s="144" t="s">
        <v>172</v>
      </c>
      <c r="F394" s="145" t="s">
        <v>879</v>
      </c>
      <c r="I394" s="146"/>
      <c r="L394" s="31"/>
      <c r="M394" s="147"/>
      <c r="T394" s="55"/>
      <c r="AT394" s="16" t="s">
        <v>172</v>
      </c>
      <c r="AU394" s="16" t="s">
        <v>88</v>
      </c>
    </row>
    <row r="395" spans="2:65" s="12" customFormat="1" ht="11.25">
      <c r="B395" s="148"/>
      <c r="D395" s="144" t="s">
        <v>179</v>
      </c>
      <c r="E395" s="149" t="s">
        <v>1</v>
      </c>
      <c r="F395" s="150" t="s">
        <v>931</v>
      </c>
      <c r="H395" s="151">
        <v>48.5</v>
      </c>
      <c r="I395" s="152"/>
      <c r="L395" s="148"/>
      <c r="M395" s="153"/>
      <c r="T395" s="154"/>
      <c r="AT395" s="149" t="s">
        <v>179</v>
      </c>
      <c r="AU395" s="149" t="s">
        <v>88</v>
      </c>
      <c r="AV395" s="12" t="s">
        <v>88</v>
      </c>
      <c r="AW395" s="12" t="s">
        <v>34</v>
      </c>
      <c r="AX395" s="12" t="s">
        <v>78</v>
      </c>
      <c r="AY395" s="149" t="s">
        <v>162</v>
      </c>
    </row>
    <row r="396" spans="2:65" s="12" customFormat="1" ht="11.25">
      <c r="B396" s="148"/>
      <c r="D396" s="144" t="s">
        <v>179</v>
      </c>
      <c r="E396" s="149" t="s">
        <v>1</v>
      </c>
      <c r="F396" s="150" t="s">
        <v>932</v>
      </c>
      <c r="H396" s="151">
        <v>204.17</v>
      </c>
      <c r="I396" s="152"/>
      <c r="L396" s="148"/>
      <c r="M396" s="153"/>
      <c r="T396" s="154"/>
      <c r="AT396" s="149" t="s">
        <v>179</v>
      </c>
      <c r="AU396" s="149" t="s">
        <v>88</v>
      </c>
      <c r="AV396" s="12" t="s">
        <v>88</v>
      </c>
      <c r="AW396" s="12" t="s">
        <v>34</v>
      </c>
      <c r="AX396" s="12" t="s">
        <v>78</v>
      </c>
      <c r="AY396" s="149" t="s">
        <v>162</v>
      </c>
    </row>
    <row r="397" spans="2:65" s="13" customFormat="1" ht="11.25">
      <c r="B397" s="155"/>
      <c r="D397" s="144" t="s">
        <v>179</v>
      </c>
      <c r="E397" s="156" t="s">
        <v>1</v>
      </c>
      <c r="F397" s="157" t="s">
        <v>181</v>
      </c>
      <c r="H397" s="158">
        <v>252.67</v>
      </c>
      <c r="I397" s="159"/>
      <c r="L397" s="155"/>
      <c r="M397" s="160"/>
      <c r="T397" s="161"/>
      <c r="AT397" s="156" t="s">
        <v>179</v>
      </c>
      <c r="AU397" s="156" t="s">
        <v>88</v>
      </c>
      <c r="AV397" s="13" t="s">
        <v>170</v>
      </c>
      <c r="AW397" s="13" t="s">
        <v>34</v>
      </c>
      <c r="AX397" s="13" t="s">
        <v>86</v>
      </c>
      <c r="AY397" s="156" t="s">
        <v>162</v>
      </c>
    </row>
    <row r="398" spans="2:65" s="1" customFormat="1" ht="16.5" customHeight="1">
      <c r="B398" s="31"/>
      <c r="C398" s="131" t="s">
        <v>933</v>
      </c>
      <c r="D398" s="131" t="s">
        <v>165</v>
      </c>
      <c r="E398" s="132" t="s">
        <v>934</v>
      </c>
      <c r="F398" s="133" t="s">
        <v>935</v>
      </c>
      <c r="G398" s="134" t="s">
        <v>168</v>
      </c>
      <c r="H398" s="135">
        <v>17.024000000000001</v>
      </c>
      <c r="I398" s="136"/>
      <c r="J398" s="137">
        <f>ROUND(I398*H398,2)</f>
        <v>0</v>
      </c>
      <c r="K398" s="133" t="s">
        <v>169</v>
      </c>
      <c r="L398" s="31"/>
      <c r="M398" s="138" t="s">
        <v>1</v>
      </c>
      <c r="N398" s="139" t="s">
        <v>43</v>
      </c>
      <c r="P398" s="140">
        <f>O398*H398</f>
        <v>0</v>
      </c>
      <c r="Q398" s="140">
        <v>2.5019800000000001</v>
      </c>
      <c r="R398" s="140">
        <f>Q398*H398</f>
        <v>42.593707520000002</v>
      </c>
      <c r="S398" s="140">
        <v>0</v>
      </c>
      <c r="T398" s="141">
        <f>S398*H398</f>
        <v>0</v>
      </c>
      <c r="AR398" s="142" t="s">
        <v>170</v>
      </c>
      <c r="AT398" s="142" t="s">
        <v>165</v>
      </c>
      <c r="AU398" s="142" t="s">
        <v>88</v>
      </c>
      <c r="AY398" s="16" t="s">
        <v>162</v>
      </c>
      <c r="BE398" s="143">
        <f>IF(N398="základní",J398,0)</f>
        <v>0</v>
      </c>
      <c r="BF398" s="143">
        <f>IF(N398="snížená",J398,0)</f>
        <v>0</v>
      </c>
      <c r="BG398" s="143">
        <f>IF(N398="zákl. přenesená",J398,0)</f>
        <v>0</v>
      </c>
      <c r="BH398" s="143">
        <f>IF(N398="sníž. přenesená",J398,0)</f>
        <v>0</v>
      </c>
      <c r="BI398" s="143">
        <f>IF(N398="nulová",J398,0)</f>
        <v>0</v>
      </c>
      <c r="BJ398" s="16" t="s">
        <v>86</v>
      </c>
      <c r="BK398" s="143">
        <f>ROUND(I398*H398,2)</f>
        <v>0</v>
      </c>
      <c r="BL398" s="16" t="s">
        <v>170</v>
      </c>
      <c r="BM398" s="142" t="s">
        <v>936</v>
      </c>
    </row>
    <row r="399" spans="2:65" s="1" customFormat="1" ht="19.5">
      <c r="B399" s="31"/>
      <c r="D399" s="144" t="s">
        <v>172</v>
      </c>
      <c r="F399" s="145" t="s">
        <v>937</v>
      </c>
      <c r="I399" s="146"/>
      <c r="L399" s="31"/>
      <c r="M399" s="147"/>
      <c r="T399" s="55"/>
      <c r="AT399" s="16" t="s">
        <v>172</v>
      </c>
      <c r="AU399" s="16" t="s">
        <v>88</v>
      </c>
    </row>
    <row r="400" spans="2:65" s="12" customFormat="1" ht="11.25">
      <c r="B400" s="148"/>
      <c r="D400" s="144" t="s">
        <v>179</v>
      </c>
      <c r="E400" s="149" t="s">
        <v>1</v>
      </c>
      <c r="F400" s="150" t="s">
        <v>938</v>
      </c>
      <c r="H400" s="151">
        <v>17.024000000000001</v>
      </c>
      <c r="I400" s="152"/>
      <c r="L400" s="148"/>
      <c r="M400" s="153"/>
      <c r="T400" s="154"/>
      <c r="AT400" s="149" t="s">
        <v>179</v>
      </c>
      <c r="AU400" s="149" t="s">
        <v>88</v>
      </c>
      <c r="AV400" s="12" t="s">
        <v>88</v>
      </c>
      <c r="AW400" s="12" t="s">
        <v>34</v>
      </c>
      <c r="AX400" s="12" t="s">
        <v>78</v>
      </c>
      <c r="AY400" s="149" t="s">
        <v>162</v>
      </c>
    </row>
    <row r="401" spans="2:65" s="13" customFormat="1" ht="11.25">
      <c r="B401" s="155"/>
      <c r="D401" s="144" t="s">
        <v>179</v>
      </c>
      <c r="E401" s="156" t="s">
        <v>1</v>
      </c>
      <c r="F401" s="157" t="s">
        <v>181</v>
      </c>
      <c r="H401" s="158">
        <v>17.024000000000001</v>
      </c>
      <c r="I401" s="159"/>
      <c r="L401" s="155"/>
      <c r="M401" s="160"/>
      <c r="T401" s="161"/>
      <c r="AT401" s="156" t="s">
        <v>179</v>
      </c>
      <c r="AU401" s="156" t="s">
        <v>88</v>
      </c>
      <c r="AV401" s="13" t="s">
        <v>170</v>
      </c>
      <c r="AW401" s="13" t="s">
        <v>34</v>
      </c>
      <c r="AX401" s="13" t="s">
        <v>86</v>
      </c>
      <c r="AY401" s="156" t="s">
        <v>162</v>
      </c>
    </row>
    <row r="402" spans="2:65" s="1" customFormat="1" ht="24.2" customHeight="1">
      <c r="B402" s="31"/>
      <c r="C402" s="131" t="s">
        <v>939</v>
      </c>
      <c r="D402" s="131" t="s">
        <v>165</v>
      </c>
      <c r="E402" s="132" t="s">
        <v>940</v>
      </c>
      <c r="F402" s="133" t="s">
        <v>941</v>
      </c>
      <c r="G402" s="134" t="s">
        <v>353</v>
      </c>
      <c r="H402" s="135">
        <v>2.2400000000000002</v>
      </c>
      <c r="I402" s="136"/>
      <c r="J402" s="137">
        <f>ROUND(I402*H402,2)</f>
        <v>0</v>
      </c>
      <c r="K402" s="133" t="s">
        <v>169</v>
      </c>
      <c r="L402" s="31"/>
      <c r="M402" s="138" t="s">
        <v>1</v>
      </c>
      <c r="N402" s="139" t="s">
        <v>43</v>
      </c>
      <c r="P402" s="140">
        <f>O402*H402</f>
        <v>0</v>
      </c>
      <c r="Q402" s="140">
        <v>1.0519099999999999</v>
      </c>
      <c r="R402" s="140">
        <f>Q402*H402</f>
        <v>2.3562783999999999</v>
      </c>
      <c r="S402" s="140">
        <v>0</v>
      </c>
      <c r="T402" s="141">
        <f>S402*H402</f>
        <v>0</v>
      </c>
      <c r="AR402" s="142" t="s">
        <v>170</v>
      </c>
      <c r="AT402" s="142" t="s">
        <v>165</v>
      </c>
      <c r="AU402" s="142" t="s">
        <v>88</v>
      </c>
      <c r="AY402" s="16" t="s">
        <v>162</v>
      </c>
      <c r="BE402" s="143">
        <f>IF(N402="základní",J402,0)</f>
        <v>0</v>
      </c>
      <c r="BF402" s="143">
        <f>IF(N402="snížená",J402,0)</f>
        <v>0</v>
      </c>
      <c r="BG402" s="143">
        <f>IF(N402="zákl. přenesená",J402,0)</f>
        <v>0</v>
      </c>
      <c r="BH402" s="143">
        <f>IF(N402="sníž. přenesená",J402,0)</f>
        <v>0</v>
      </c>
      <c r="BI402" s="143">
        <f>IF(N402="nulová",J402,0)</f>
        <v>0</v>
      </c>
      <c r="BJ402" s="16" t="s">
        <v>86</v>
      </c>
      <c r="BK402" s="143">
        <f>ROUND(I402*H402,2)</f>
        <v>0</v>
      </c>
      <c r="BL402" s="16" t="s">
        <v>170</v>
      </c>
      <c r="BM402" s="142" t="s">
        <v>942</v>
      </c>
    </row>
    <row r="403" spans="2:65" s="12" customFormat="1" ht="11.25">
      <c r="B403" s="148"/>
      <c r="D403" s="144" t="s">
        <v>179</v>
      </c>
      <c r="E403" s="149" t="s">
        <v>1</v>
      </c>
      <c r="F403" s="150" t="s">
        <v>943</v>
      </c>
      <c r="H403" s="151">
        <v>2.2400000000000002</v>
      </c>
      <c r="I403" s="152"/>
      <c r="L403" s="148"/>
      <c r="M403" s="153"/>
      <c r="T403" s="154"/>
      <c r="AT403" s="149" t="s">
        <v>179</v>
      </c>
      <c r="AU403" s="149" t="s">
        <v>88</v>
      </c>
      <c r="AV403" s="12" t="s">
        <v>88</v>
      </c>
      <c r="AW403" s="12" t="s">
        <v>34</v>
      </c>
      <c r="AX403" s="12" t="s">
        <v>78</v>
      </c>
      <c r="AY403" s="149" t="s">
        <v>162</v>
      </c>
    </row>
    <row r="404" spans="2:65" s="13" customFormat="1" ht="11.25">
      <c r="B404" s="155"/>
      <c r="D404" s="144" t="s">
        <v>179</v>
      </c>
      <c r="E404" s="156" t="s">
        <v>1</v>
      </c>
      <c r="F404" s="157" t="s">
        <v>181</v>
      </c>
      <c r="H404" s="158">
        <v>2.2400000000000002</v>
      </c>
      <c r="I404" s="159"/>
      <c r="L404" s="155"/>
      <c r="M404" s="160"/>
      <c r="T404" s="161"/>
      <c r="AT404" s="156" t="s">
        <v>179</v>
      </c>
      <c r="AU404" s="156" t="s">
        <v>88</v>
      </c>
      <c r="AV404" s="13" t="s">
        <v>170</v>
      </c>
      <c r="AW404" s="13" t="s">
        <v>34</v>
      </c>
      <c r="AX404" s="13" t="s">
        <v>86</v>
      </c>
      <c r="AY404" s="156" t="s">
        <v>162</v>
      </c>
    </row>
    <row r="405" spans="2:65" s="1" customFormat="1" ht="21.75" customHeight="1">
      <c r="B405" s="31"/>
      <c r="C405" s="131" t="s">
        <v>944</v>
      </c>
      <c r="D405" s="131" t="s">
        <v>165</v>
      </c>
      <c r="E405" s="132" t="s">
        <v>945</v>
      </c>
      <c r="F405" s="133" t="s">
        <v>946</v>
      </c>
      <c r="G405" s="134" t="s">
        <v>168</v>
      </c>
      <c r="H405" s="135">
        <v>3.48</v>
      </c>
      <c r="I405" s="136"/>
      <c r="J405" s="137">
        <f>ROUND(I405*H405,2)</f>
        <v>0</v>
      </c>
      <c r="K405" s="133" t="s">
        <v>169</v>
      </c>
      <c r="L405" s="31"/>
      <c r="M405" s="138" t="s">
        <v>1</v>
      </c>
      <c r="N405" s="139" t="s">
        <v>43</v>
      </c>
      <c r="P405" s="140">
        <f>O405*H405</f>
        <v>0</v>
      </c>
      <c r="Q405" s="140">
        <v>2.5019499999999999</v>
      </c>
      <c r="R405" s="140">
        <f>Q405*H405</f>
        <v>8.7067859999999992</v>
      </c>
      <c r="S405" s="140">
        <v>0</v>
      </c>
      <c r="T405" s="141">
        <f>S405*H405</f>
        <v>0</v>
      </c>
      <c r="AR405" s="142" t="s">
        <v>170</v>
      </c>
      <c r="AT405" s="142" t="s">
        <v>165</v>
      </c>
      <c r="AU405" s="142" t="s">
        <v>88</v>
      </c>
      <c r="AY405" s="16" t="s">
        <v>162</v>
      </c>
      <c r="BE405" s="143">
        <f>IF(N405="základní",J405,0)</f>
        <v>0</v>
      </c>
      <c r="BF405" s="143">
        <f>IF(N405="snížená",J405,0)</f>
        <v>0</v>
      </c>
      <c r="BG405" s="143">
        <f>IF(N405="zákl. přenesená",J405,0)</f>
        <v>0</v>
      </c>
      <c r="BH405" s="143">
        <f>IF(N405="sníž. přenesená",J405,0)</f>
        <v>0</v>
      </c>
      <c r="BI405" s="143">
        <f>IF(N405="nulová",J405,0)</f>
        <v>0</v>
      </c>
      <c r="BJ405" s="16" t="s">
        <v>86</v>
      </c>
      <c r="BK405" s="143">
        <f>ROUND(I405*H405,2)</f>
        <v>0</v>
      </c>
      <c r="BL405" s="16" t="s">
        <v>170</v>
      </c>
      <c r="BM405" s="142" t="s">
        <v>947</v>
      </c>
    </row>
    <row r="406" spans="2:65" s="1" customFormat="1" ht="19.5">
      <c r="B406" s="31"/>
      <c r="D406" s="144" t="s">
        <v>172</v>
      </c>
      <c r="F406" s="145" t="s">
        <v>948</v>
      </c>
      <c r="I406" s="146"/>
      <c r="L406" s="31"/>
      <c r="M406" s="147"/>
      <c r="T406" s="55"/>
      <c r="AT406" s="16" t="s">
        <v>172</v>
      </c>
      <c r="AU406" s="16" t="s">
        <v>88</v>
      </c>
    </row>
    <row r="407" spans="2:65" s="12" customFormat="1" ht="11.25">
      <c r="B407" s="148"/>
      <c r="D407" s="144" t="s">
        <v>179</v>
      </c>
      <c r="E407" s="149" t="s">
        <v>1</v>
      </c>
      <c r="F407" s="150" t="s">
        <v>949</v>
      </c>
      <c r="H407" s="151">
        <v>3.48</v>
      </c>
      <c r="I407" s="152"/>
      <c r="L407" s="148"/>
      <c r="M407" s="153"/>
      <c r="T407" s="154"/>
      <c r="AT407" s="149" t="s">
        <v>179</v>
      </c>
      <c r="AU407" s="149" t="s">
        <v>88</v>
      </c>
      <c r="AV407" s="12" t="s">
        <v>88</v>
      </c>
      <c r="AW407" s="12" t="s">
        <v>34</v>
      </c>
      <c r="AX407" s="12" t="s">
        <v>78</v>
      </c>
      <c r="AY407" s="149" t="s">
        <v>162</v>
      </c>
    </row>
    <row r="408" spans="2:65" s="13" customFormat="1" ht="11.25">
      <c r="B408" s="155"/>
      <c r="D408" s="144" t="s">
        <v>179</v>
      </c>
      <c r="E408" s="156" t="s">
        <v>1</v>
      </c>
      <c r="F408" s="157" t="s">
        <v>181</v>
      </c>
      <c r="H408" s="158">
        <v>3.48</v>
      </c>
      <c r="I408" s="159"/>
      <c r="L408" s="155"/>
      <c r="M408" s="160"/>
      <c r="T408" s="161"/>
      <c r="AT408" s="156" t="s">
        <v>179</v>
      </c>
      <c r="AU408" s="156" t="s">
        <v>88</v>
      </c>
      <c r="AV408" s="13" t="s">
        <v>170</v>
      </c>
      <c r="AW408" s="13" t="s">
        <v>34</v>
      </c>
      <c r="AX408" s="13" t="s">
        <v>86</v>
      </c>
      <c r="AY408" s="156" t="s">
        <v>162</v>
      </c>
    </row>
    <row r="409" spans="2:65" s="1" customFormat="1" ht="24.2" customHeight="1">
      <c r="B409" s="31"/>
      <c r="C409" s="131" t="s">
        <v>950</v>
      </c>
      <c r="D409" s="131" t="s">
        <v>165</v>
      </c>
      <c r="E409" s="132" t="s">
        <v>951</v>
      </c>
      <c r="F409" s="133" t="s">
        <v>952</v>
      </c>
      <c r="G409" s="134" t="s">
        <v>353</v>
      </c>
      <c r="H409" s="135">
        <v>0.626</v>
      </c>
      <c r="I409" s="136"/>
      <c r="J409" s="137">
        <f>ROUND(I409*H409,2)</f>
        <v>0</v>
      </c>
      <c r="K409" s="133" t="s">
        <v>169</v>
      </c>
      <c r="L409" s="31"/>
      <c r="M409" s="138" t="s">
        <v>1</v>
      </c>
      <c r="N409" s="139" t="s">
        <v>43</v>
      </c>
      <c r="P409" s="140">
        <f>O409*H409</f>
        <v>0</v>
      </c>
      <c r="Q409" s="140">
        <v>1.06277</v>
      </c>
      <c r="R409" s="140">
        <f>Q409*H409</f>
        <v>0.66529402000000004</v>
      </c>
      <c r="S409" s="140">
        <v>0</v>
      </c>
      <c r="T409" s="141">
        <f>S409*H409</f>
        <v>0</v>
      </c>
      <c r="AR409" s="142" t="s">
        <v>170</v>
      </c>
      <c r="AT409" s="142" t="s">
        <v>165</v>
      </c>
      <c r="AU409" s="142" t="s">
        <v>88</v>
      </c>
      <c r="AY409" s="16" t="s">
        <v>162</v>
      </c>
      <c r="BE409" s="143">
        <f>IF(N409="základní",J409,0)</f>
        <v>0</v>
      </c>
      <c r="BF409" s="143">
        <f>IF(N409="snížená",J409,0)</f>
        <v>0</v>
      </c>
      <c r="BG409" s="143">
        <f>IF(N409="zákl. přenesená",J409,0)</f>
        <v>0</v>
      </c>
      <c r="BH409" s="143">
        <f>IF(N409="sníž. přenesená",J409,0)</f>
        <v>0</v>
      </c>
      <c r="BI409" s="143">
        <f>IF(N409="nulová",J409,0)</f>
        <v>0</v>
      </c>
      <c r="BJ409" s="16" t="s">
        <v>86</v>
      </c>
      <c r="BK409" s="143">
        <f>ROUND(I409*H409,2)</f>
        <v>0</v>
      </c>
      <c r="BL409" s="16" t="s">
        <v>170</v>
      </c>
      <c r="BM409" s="142" t="s">
        <v>953</v>
      </c>
    </row>
    <row r="410" spans="2:65" s="1" customFormat="1" ht="29.25">
      <c r="B410" s="31"/>
      <c r="D410" s="144" t="s">
        <v>172</v>
      </c>
      <c r="F410" s="145" t="s">
        <v>954</v>
      </c>
      <c r="I410" s="146"/>
      <c r="L410" s="31"/>
      <c r="M410" s="147"/>
      <c r="T410" s="55"/>
      <c r="AT410" s="16" t="s">
        <v>172</v>
      </c>
      <c r="AU410" s="16" t="s">
        <v>88</v>
      </c>
    </row>
    <row r="411" spans="2:65" s="12" customFormat="1" ht="11.25">
      <c r="B411" s="148"/>
      <c r="D411" s="144" t="s">
        <v>179</v>
      </c>
      <c r="E411" s="149" t="s">
        <v>1</v>
      </c>
      <c r="F411" s="150" t="s">
        <v>955</v>
      </c>
      <c r="H411" s="151">
        <v>0.626</v>
      </c>
      <c r="I411" s="152"/>
      <c r="L411" s="148"/>
      <c r="M411" s="153"/>
      <c r="T411" s="154"/>
      <c r="AT411" s="149" t="s">
        <v>179</v>
      </c>
      <c r="AU411" s="149" t="s">
        <v>88</v>
      </c>
      <c r="AV411" s="12" t="s">
        <v>88</v>
      </c>
      <c r="AW411" s="12" t="s">
        <v>34</v>
      </c>
      <c r="AX411" s="12" t="s">
        <v>78</v>
      </c>
      <c r="AY411" s="149" t="s">
        <v>162</v>
      </c>
    </row>
    <row r="412" spans="2:65" s="13" customFormat="1" ht="11.25">
      <c r="B412" s="155"/>
      <c r="D412" s="144" t="s">
        <v>179</v>
      </c>
      <c r="E412" s="156" t="s">
        <v>1</v>
      </c>
      <c r="F412" s="157" t="s">
        <v>181</v>
      </c>
      <c r="H412" s="158">
        <v>0.626</v>
      </c>
      <c r="I412" s="159"/>
      <c r="L412" s="155"/>
      <c r="M412" s="160"/>
      <c r="T412" s="161"/>
      <c r="AT412" s="156" t="s">
        <v>179</v>
      </c>
      <c r="AU412" s="156" t="s">
        <v>88</v>
      </c>
      <c r="AV412" s="13" t="s">
        <v>170</v>
      </c>
      <c r="AW412" s="13" t="s">
        <v>34</v>
      </c>
      <c r="AX412" s="13" t="s">
        <v>86</v>
      </c>
      <c r="AY412" s="156" t="s">
        <v>162</v>
      </c>
    </row>
    <row r="413" spans="2:65" s="1" customFormat="1" ht="24.2" customHeight="1">
      <c r="B413" s="31"/>
      <c r="C413" s="131" t="s">
        <v>956</v>
      </c>
      <c r="D413" s="131" t="s">
        <v>165</v>
      </c>
      <c r="E413" s="132" t="s">
        <v>957</v>
      </c>
      <c r="F413" s="133" t="s">
        <v>958</v>
      </c>
      <c r="G413" s="134" t="s">
        <v>176</v>
      </c>
      <c r="H413" s="135">
        <v>17.399999999999999</v>
      </c>
      <c r="I413" s="136"/>
      <c r="J413" s="137">
        <f>ROUND(I413*H413,2)</f>
        <v>0</v>
      </c>
      <c r="K413" s="133" t="s">
        <v>169</v>
      </c>
      <c r="L413" s="31"/>
      <c r="M413" s="138" t="s">
        <v>1</v>
      </c>
      <c r="N413" s="139" t="s">
        <v>43</v>
      </c>
      <c r="P413" s="140">
        <f>O413*H413</f>
        <v>0</v>
      </c>
      <c r="Q413" s="140">
        <v>1.4120000000000001E-2</v>
      </c>
      <c r="R413" s="140">
        <f>Q413*H413</f>
        <v>0.24568799999999999</v>
      </c>
      <c r="S413" s="140">
        <v>0</v>
      </c>
      <c r="T413" s="141">
        <f>S413*H413</f>
        <v>0</v>
      </c>
      <c r="AR413" s="142" t="s">
        <v>170</v>
      </c>
      <c r="AT413" s="142" t="s">
        <v>165</v>
      </c>
      <c r="AU413" s="142" t="s">
        <v>88</v>
      </c>
      <c r="AY413" s="16" t="s">
        <v>162</v>
      </c>
      <c r="BE413" s="143">
        <f>IF(N413="základní",J413,0)</f>
        <v>0</v>
      </c>
      <c r="BF413" s="143">
        <f>IF(N413="snížená",J413,0)</f>
        <v>0</v>
      </c>
      <c r="BG413" s="143">
        <f>IF(N413="zákl. přenesená",J413,0)</f>
        <v>0</v>
      </c>
      <c r="BH413" s="143">
        <f>IF(N413="sníž. přenesená",J413,0)</f>
        <v>0</v>
      </c>
      <c r="BI413" s="143">
        <f>IF(N413="nulová",J413,0)</f>
        <v>0</v>
      </c>
      <c r="BJ413" s="16" t="s">
        <v>86</v>
      </c>
      <c r="BK413" s="143">
        <f>ROUND(I413*H413,2)</f>
        <v>0</v>
      </c>
      <c r="BL413" s="16" t="s">
        <v>170</v>
      </c>
      <c r="BM413" s="142" t="s">
        <v>959</v>
      </c>
    </row>
    <row r="414" spans="2:65" s="1" customFormat="1" ht="19.5">
      <c r="B414" s="31"/>
      <c r="D414" s="144" t="s">
        <v>172</v>
      </c>
      <c r="F414" s="145" t="s">
        <v>960</v>
      </c>
      <c r="I414" s="146"/>
      <c r="L414" s="31"/>
      <c r="M414" s="147"/>
      <c r="T414" s="55"/>
      <c r="AT414" s="16" t="s">
        <v>172</v>
      </c>
      <c r="AU414" s="16" t="s">
        <v>88</v>
      </c>
    </row>
    <row r="415" spans="2:65" s="1" customFormat="1" ht="24.2" customHeight="1">
      <c r="B415" s="31"/>
      <c r="C415" s="131" t="s">
        <v>961</v>
      </c>
      <c r="D415" s="131" t="s">
        <v>165</v>
      </c>
      <c r="E415" s="132" t="s">
        <v>962</v>
      </c>
      <c r="F415" s="133" t="s">
        <v>963</v>
      </c>
      <c r="G415" s="134" t="s">
        <v>176</v>
      </c>
      <c r="H415" s="135">
        <v>17.399999999999999</v>
      </c>
      <c r="I415" s="136"/>
      <c r="J415" s="137">
        <f>ROUND(I415*H415,2)</f>
        <v>0</v>
      </c>
      <c r="K415" s="133" t="s">
        <v>169</v>
      </c>
      <c r="L415" s="31"/>
      <c r="M415" s="138" t="s">
        <v>1</v>
      </c>
      <c r="N415" s="139" t="s">
        <v>43</v>
      </c>
      <c r="P415" s="140">
        <f>O415*H415</f>
        <v>0</v>
      </c>
      <c r="Q415" s="140">
        <v>0</v>
      </c>
      <c r="R415" s="140">
        <f>Q415*H415</f>
        <v>0</v>
      </c>
      <c r="S415" s="140">
        <v>0</v>
      </c>
      <c r="T415" s="141">
        <f>S415*H415</f>
        <v>0</v>
      </c>
      <c r="AR415" s="142" t="s">
        <v>170</v>
      </c>
      <c r="AT415" s="142" t="s">
        <v>165</v>
      </c>
      <c r="AU415" s="142" t="s">
        <v>88</v>
      </c>
      <c r="AY415" s="16" t="s">
        <v>162</v>
      </c>
      <c r="BE415" s="143">
        <f>IF(N415="základní",J415,0)</f>
        <v>0</v>
      </c>
      <c r="BF415" s="143">
        <f>IF(N415="snížená",J415,0)</f>
        <v>0</v>
      </c>
      <c r="BG415" s="143">
        <f>IF(N415="zákl. přenesená",J415,0)</f>
        <v>0</v>
      </c>
      <c r="BH415" s="143">
        <f>IF(N415="sníž. přenesená",J415,0)</f>
        <v>0</v>
      </c>
      <c r="BI415" s="143">
        <f>IF(N415="nulová",J415,0)</f>
        <v>0</v>
      </c>
      <c r="BJ415" s="16" t="s">
        <v>86</v>
      </c>
      <c r="BK415" s="143">
        <f>ROUND(I415*H415,2)</f>
        <v>0</v>
      </c>
      <c r="BL415" s="16" t="s">
        <v>170</v>
      </c>
      <c r="BM415" s="142" t="s">
        <v>964</v>
      </c>
    </row>
    <row r="416" spans="2:65" s="1" customFormat="1" ht="24.2" customHeight="1">
      <c r="B416" s="31"/>
      <c r="C416" s="131" t="s">
        <v>965</v>
      </c>
      <c r="D416" s="131" t="s">
        <v>165</v>
      </c>
      <c r="E416" s="132" t="s">
        <v>966</v>
      </c>
      <c r="F416" s="133" t="s">
        <v>967</v>
      </c>
      <c r="G416" s="134" t="s">
        <v>176</v>
      </c>
      <c r="H416" s="135">
        <v>17.399999999999999</v>
      </c>
      <c r="I416" s="136"/>
      <c r="J416" s="137">
        <f>ROUND(I416*H416,2)</f>
        <v>0</v>
      </c>
      <c r="K416" s="133" t="s">
        <v>169</v>
      </c>
      <c r="L416" s="31"/>
      <c r="M416" s="138" t="s">
        <v>1</v>
      </c>
      <c r="N416" s="139" t="s">
        <v>43</v>
      </c>
      <c r="P416" s="140">
        <f>O416*H416</f>
        <v>0</v>
      </c>
      <c r="Q416" s="140">
        <v>2.81E-3</v>
      </c>
      <c r="R416" s="140">
        <f>Q416*H416</f>
        <v>4.8893999999999993E-2</v>
      </c>
      <c r="S416" s="140">
        <v>0</v>
      </c>
      <c r="T416" s="141">
        <f>S416*H416</f>
        <v>0</v>
      </c>
      <c r="AR416" s="142" t="s">
        <v>170</v>
      </c>
      <c r="AT416" s="142" t="s">
        <v>165</v>
      </c>
      <c r="AU416" s="142" t="s">
        <v>88</v>
      </c>
      <c r="AY416" s="16" t="s">
        <v>162</v>
      </c>
      <c r="BE416" s="143">
        <f>IF(N416="základní",J416,0)</f>
        <v>0</v>
      </c>
      <c r="BF416" s="143">
        <f>IF(N416="snížená",J416,0)</f>
        <v>0</v>
      </c>
      <c r="BG416" s="143">
        <f>IF(N416="zákl. přenesená",J416,0)</f>
        <v>0</v>
      </c>
      <c r="BH416" s="143">
        <f>IF(N416="sníž. přenesená",J416,0)</f>
        <v>0</v>
      </c>
      <c r="BI416" s="143">
        <f>IF(N416="nulová",J416,0)</f>
        <v>0</v>
      </c>
      <c r="BJ416" s="16" t="s">
        <v>86</v>
      </c>
      <c r="BK416" s="143">
        <f>ROUND(I416*H416,2)</f>
        <v>0</v>
      </c>
      <c r="BL416" s="16" t="s">
        <v>170</v>
      </c>
      <c r="BM416" s="142" t="s">
        <v>968</v>
      </c>
    </row>
    <row r="417" spans="2:65" s="1" customFormat="1" ht="24.2" customHeight="1">
      <c r="B417" s="31"/>
      <c r="C417" s="131" t="s">
        <v>969</v>
      </c>
      <c r="D417" s="131" t="s">
        <v>165</v>
      </c>
      <c r="E417" s="132" t="s">
        <v>970</v>
      </c>
      <c r="F417" s="133" t="s">
        <v>971</v>
      </c>
      <c r="G417" s="134" t="s">
        <v>176</v>
      </c>
      <c r="H417" s="135">
        <v>17.399999999999999</v>
      </c>
      <c r="I417" s="136"/>
      <c r="J417" s="137">
        <f>ROUND(I417*H417,2)</f>
        <v>0</v>
      </c>
      <c r="K417" s="133" t="s">
        <v>169</v>
      </c>
      <c r="L417" s="31"/>
      <c r="M417" s="138" t="s">
        <v>1</v>
      </c>
      <c r="N417" s="139" t="s">
        <v>43</v>
      </c>
      <c r="P417" s="140">
        <f>O417*H417</f>
        <v>0</v>
      </c>
      <c r="Q417" s="140">
        <v>0</v>
      </c>
      <c r="R417" s="140">
        <f>Q417*H417</f>
        <v>0</v>
      </c>
      <c r="S417" s="140">
        <v>0</v>
      </c>
      <c r="T417" s="141">
        <f>S417*H417</f>
        <v>0</v>
      </c>
      <c r="AR417" s="142" t="s">
        <v>170</v>
      </c>
      <c r="AT417" s="142" t="s">
        <v>165</v>
      </c>
      <c r="AU417" s="142" t="s">
        <v>88</v>
      </c>
      <c r="AY417" s="16" t="s">
        <v>162</v>
      </c>
      <c r="BE417" s="143">
        <f>IF(N417="základní",J417,0)</f>
        <v>0</v>
      </c>
      <c r="BF417" s="143">
        <f>IF(N417="snížená",J417,0)</f>
        <v>0</v>
      </c>
      <c r="BG417" s="143">
        <f>IF(N417="zákl. přenesená",J417,0)</f>
        <v>0</v>
      </c>
      <c r="BH417" s="143">
        <f>IF(N417="sníž. přenesená",J417,0)</f>
        <v>0</v>
      </c>
      <c r="BI417" s="143">
        <f>IF(N417="nulová",J417,0)</f>
        <v>0</v>
      </c>
      <c r="BJ417" s="16" t="s">
        <v>86</v>
      </c>
      <c r="BK417" s="143">
        <f>ROUND(I417*H417,2)</f>
        <v>0</v>
      </c>
      <c r="BL417" s="16" t="s">
        <v>170</v>
      </c>
      <c r="BM417" s="142" t="s">
        <v>972</v>
      </c>
    </row>
    <row r="418" spans="2:65" s="1" customFormat="1" ht="16.5" customHeight="1">
      <c r="B418" s="31"/>
      <c r="C418" s="131" t="s">
        <v>973</v>
      </c>
      <c r="D418" s="131" t="s">
        <v>165</v>
      </c>
      <c r="E418" s="132" t="s">
        <v>974</v>
      </c>
      <c r="F418" s="133" t="s">
        <v>975</v>
      </c>
      <c r="G418" s="134" t="s">
        <v>176</v>
      </c>
      <c r="H418" s="135">
        <v>4.16</v>
      </c>
      <c r="I418" s="136"/>
      <c r="J418" s="137">
        <f>ROUND(I418*H418,2)</f>
        <v>0</v>
      </c>
      <c r="K418" s="133" t="s">
        <v>169</v>
      </c>
      <c r="L418" s="31"/>
      <c r="M418" s="138" t="s">
        <v>1</v>
      </c>
      <c r="N418" s="139" t="s">
        <v>43</v>
      </c>
      <c r="P418" s="140">
        <f>O418*H418</f>
        <v>0</v>
      </c>
      <c r="Q418" s="140">
        <v>9.1599999999999997E-3</v>
      </c>
      <c r="R418" s="140">
        <f>Q418*H418</f>
        <v>3.8105600000000003E-2</v>
      </c>
      <c r="S418" s="140">
        <v>0</v>
      </c>
      <c r="T418" s="141">
        <f>S418*H418</f>
        <v>0</v>
      </c>
      <c r="AR418" s="142" t="s">
        <v>170</v>
      </c>
      <c r="AT418" s="142" t="s">
        <v>165</v>
      </c>
      <c r="AU418" s="142" t="s">
        <v>88</v>
      </c>
      <c r="AY418" s="16" t="s">
        <v>162</v>
      </c>
      <c r="BE418" s="143">
        <f>IF(N418="základní",J418,0)</f>
        <v>0</v>
      </c>
      <c r="BF418" s="143">
        <f>IF(N418="snížená",J418,0)</f>
        <v>0</v>
      </c>
      <c r="BG418" s="143">
        <f>IF(N418="zákl. přenesená",J418,0)</f>
        <v>0</v>
      </c>
      <c r="BH418" s="143">
        <f>IF(N418="sníž. přenesená",J418,0)</f>
        <v>0</v>
      </c>
      <c r="BI418" s="143">
        <f>IF(N418="nulová",J418,0)</f>
        <v>0</v>
      </c>
      <c r="BJ418" s="16" t="s">
        <v>86</v>
      </c>
      <c r="BK418" s="143">
        <f>ROUND(I418*H418,2)</f>
        <v>0</v>
      </c>
      <c r="BL418" s="16" t="s">
        <v>170</v>
      </c>
      <c r="BM418" s="142" t="s">
        <v>976</v>
      </c>
    </row>
    <row r="419" spans="2:65" s="1" customFormat="1" ht="16.5" customHeight="1">
      <c r="B419" s="31"/>
      <c r="C419" s="131" t="s">
        <v>977</v>
      </c>
      <c r="D419" s="131" t="s">
        <v>165</v>
      </c>
      <c r="E419" s="132" t="s">
        <v>978</v>
      </c>
      <c r="F419" s="133" t="s">
        <v>979</v>
      </c>
      <c r="G419" s="134" t="s">
        <v>176</v>
      </c>
      <c r="H419" s="135">
        <v>4.16</v>
      </c>
      <c r="I419" s="136"/>
      <c r="J419" s="137">
        <f>ROUND(I419*H419,2)</f>
        <v>0</v>
      </c>
      <c r="K419" s="133" t="s">
        <v>169</v>
      </c>
      <c r="L419" s="31"/>
      <c r="M419" s="138" t="s">
        <v>1</v>
      </c>
      <c r="N419" s="139" t="s">
        <v>43</v>
      </c>
      <c r="P419" s="140">
        <f>O419*H419</f>
        <v>0</v>
      </c>
      <c r="Q419" s="140">
        <v>0</v>
      </c>
      <c r="R419" s="140">
        <f>Q419*H419</f>
        <v>0</v>
      </c>
      <c r="S419" s="140">
        <v>0</v>
      </c>
      <c r="T419" s="141">
        <f>S419*H419</f>
        <v>0</v>
      </c>
      <c r="AR419" s="142" t="s">
        <v>170</v>
      </c>
      <c r="AT419" s="142" t="s">
        <v>165</v>
      </c>
      <c r="AU419" s="142" t="s">
        <v>88</v>
      </c>
      <c r="AY419" s="16" t="s">
        <v>162</v>
      </c>
      <c r="BE419" s="143">
        <f>IF(N419="základní",J419,0)</f>
        <v>0</v>
      </c>
      <c r="BF419" s="143">
        <f>IF(N419="snížená",J419,0)</f>
        <v>0</v>
      </c>
      <c r="BG419" s="143">
        <f>IF(N419="zákl. přenesená",J419,0)</f>
        <v>0</v>
      </c>
      <c r="BH419" s="143">
        <f>IF(N419="sníž. přenesená",J419,0)</f>
        <v>0</v>
      </c>
      <c r="BI419" s="143">
        <f>IF(N419="nulová",J419,0)</f>
        <v>0</v>
      </c>
      <c r="BJ419" s="16" t="s">
        <v>86</v>
      </c>
      <c r="BK419" s="143">
        <f>ROUND(I419*H419,2)</f>
        <v>0</v>
      </c>
      <c r="BL419" s="16" t="s">
        <v>170</v>
      </c>
      <c r="BM419" s="142" t="s">
        <v>980</v>
      </c>
    </row>
    <row r="420" spans="2:65" s="11" customFormat="1" ht="22.9" customHeight="1">
      <c r="B420" s="119"/>
      <c r="D420" s="120" t="s">
        <v>77</v>
      </c>
      <c r="E420" s="129" t="s">
        <v>196</v>
      </c>
      <c r="F420" s="129" t="s">
        <v>981</v>
      </c>
      <c r="I420" s="122"/>
      <c r="J420" s="130">
        <f>BK420</f>
        <v>0</v>
      </c>
      <c r="L420" s="119"/>
      <c r="M420" s="124"/>
      <c r="P420" s="125">
        <f>P421+P470+P496+P534</f>
        <v>0</v>
      </c>
      <c r="R420" s="125">
        <f>R421+R470+R496+R534</f>
        <v>523.42706859999998</v>
      </c>
      <c r="T420" s="126">
        <f>T421+T470+T496+T534</f>
        <v>0</v>
      </c>
      <c r="AR420" s="120" t="s">
        <v>86</v>
      </c>
      <c r="AT420" s="127" t="s">
        <v>77</v>
      </c>
      <c r="AU420" s="127" t="s">
        <v>86</v>
      </c>
      <c r="AY420" s="120" t="s">
        <v>162</v>
      </c>
      <c r="BK420" s="128">
        <f>BK421+BK470+BK496+BK534</f>
        <v>0</v>
      </c>
    </row>
    <row r="421" spans="2:65" s="11" customFormat="1" ht="20.85" customHeight="1">
      <c r="B421" s="119"/>
      <c r="D421" s="120" t="s">
        <v>77</v>
      </c>
      <c r="E421" s="129" t="s">
        <v>474</v>
      </c>
      <c r="F421" s="129" t="s">
        <v>982</v>
      </c>
      <c r="I421" s="122"/>
      <c r="J421" s="130">
        <f>BK421</f>
        <v>0</v>
      </c>
      <c r="L421" s="119"/>
      <c r="M421" s="124"/>
      <c r="P421" s="125">
        <f>SUM(P422:P469)</f>
        <v>0</v>
      </c>
      <c r="R421" s="125">
        <f>SUM(R422:R469)</f>
        <v>79.952586600000004</v>
      </c>
      <c r="T421" s="126">
        <f>SUM(T422:T469)</f>
        <v>0</v>
      </c>
      <c r="AR421" s="120" t="s">
        <v>86</v>
      </c>
      <c r="AT421" s="127" t="s">
        <v>77</v>
      </c>
      <c r="AU421" s="127" t="s">
        <v>88</v>
      </c>
      <c r="AY421" s="120" t="s">
        <v>162</v>
      </c>
      <c r="BK421" s="128">
        <f>SUM(BK422:BK469)</f>
        <v>0</v>
      </c>
    </row>
    <row r="422" spans="2:65" s="1" customFormat="1" ht="24.2" customHeight="1">
      <c r="B422" s="31"/>
      <c r="C422" s="131" t="s">
        <v>983</v>
      </c>
      <c r="D422" s="131" t="s">
        <v>165</v>
      </c>
      <c r="E422" s="132" t="s">
        <v>984</v>
      </c>
      <c r="F422" s="133" t="s">
        <v>985</v>
      </c>
      <c r="G422" s="134" t="s">
        <v>176</v>
      </c>
      <c r="H422" s="135">
        <v>206.3</v>
      </c>
      <c r="I422" s="136"/>
      <c r="J422" s="137">
        <f>ROUND(I422*H422,2)</f>
        <v>0</v>
      </c>
      <c r="K422" s="133" t="s">
        <v>169</v>
      </c>
      <c r="L422" s="31"/>
      <c r="M422" s="138" t="s">
        <v>1</v>
      </c>
      <c r="N422" s="139" t="s">
        <v>43</v>
      </c>
      <c r="P422" s="140">
        <f>O422*H422</f>
        <v>0</v>
      </c>
      <c r="Q422" s="140">
        <v>0</v>
      </c>
      <c r="R422" s="140">
        <f>Q422*H422</f>
        <v>0</v>
      </c>
      <c r="S422" s="140">
        <v>0</v>
      </c>
      <c r="T422" s="141">
        <f>S422*H422</f>
        <v>0</v>
      </c>
      <c r="AR422" s="142" t="s">
        <v>170</v>
      </c>
      <c r="AT422" s="142" t="s">
        <v>165</v>
      </c>
      <c r="AU422" s="142" t="s">
        <v>182</v>
      </c>
      <c r="AY422" s="16" t="s">
        <v>162</v>
      </c>
      <c r="BE422" s="143">
        <f>IF(N422="základní",J422,0)</f>
        <v>0</v>
      </c>
      <c r="BF422" s="143">
        <f>IF(N422="snížená",J422,0)</f>
        <v>0</v>
      </c>
      <c r="BG422" s="143">
        <f>IF(N422="zákl. přenesená",J422,0)</f>
        <v>0</v>
      </c>
      <c r="BH422" s="143">
        <f>IF(N422="sníž. přenesená",J422,0)</f>
        <v>0</v>
      </c>
      <c r="BI422" s="143">
        <f>IF(N422="nulová",J422,0)</f>
        <v>0</v>
      </c>
      <c r="BJ422" s="16" t="s">
        <v>86</v>
      </c>
      <c r="BK422" s="143">
        <f>ROUND(I422*H422,2)</f>
        <v>0</v>
      </c>
      <c r="BL422" s="16" t="s">
        <v>170</v>
      </c>
      <c r="BM422" s="142" t="s">
        <v>986</v>
      </c>
    </row>
    <row r="423" spans="2:65" s="1" customFormat="1" ht="29.25">
      <c r="B423" s="31"/>
      <c r="D423" s="144" t="s">
        <v>172</v>
      </c>
      <c r="F423" s="145" t="s">
        <v>987</v>
      </c>
      <c r="I423" s="146"/>
      <c r="L423" s="31"/>
      <c r="M423" s="147"/>
      <c r="T423" s="55"/>
      <c r="AT423" s="16" t="s">
        <v>172</v>
      </c>
      <c r="AU423" s="16" t="s">
        <v>182</v>
      </c>
    </row>
    <row r="424" spans="2:65" s="1" customFormat="1" ht="21.75" customHeight="1">
      <c r="B424" s="31"/>
      <c r="C424" s="131" t="s">
        <v>988</v>
      </c>
      <c r="D424" s="131" t="s">
        <v>165</v>
      </c>
      <c r="E424" s="132" t="s">
        <v>989</v>
      </c>
      <c r="F424" s="133" t="s">
        <v>990</v>
      </c>
      <c r="G424" s="134" t="s">
        <v>176</v>
      </c>
      <c r="H424" s="135">
        <v>85</v>
      </c>
      <c r="I424" s="136"/>
      <c r="J424" s="137">
        <f>ROUND(I424*H424,2)</f>
        <v>0</v>
      </c>
      <c r="K424" s="133" t="s">
        <v>169</v>
      </c>
      <c r="L424" s="31"/>
      <c r="M424" s="138" t="s">
        <v>1</v>
      </c>
      <c r="N424" s="139" t="s">
        <v>43</v>
      </c>
      <c r="P424" s="140">
        <f>O424*H424</f>
        <v>0</v>
      </c>
      <c r="Q424" s="140">
        <v>1.9300000000000001E-3</v>
      </c>
      <c r="R424" s="140">
        <f>Q424*H424</f>
        <v>0.16405</v>
      </c>
      <c r="S424" s="140">
        <v>0</v>
      </c>
      <c r="T424" s="141">
        <f>S424*H424</f>
        <v>0</v>
      </c>
      <c r="AR424" s="142" t="s">
        <v>170</v>
      </c>
      <c r="AT424" s="142" t="s">
        <v>165</v>
      </c>
      <c r="AU424" s="142" t="s">
        <v>182</v>
      </c>
      <c r="AY424" s="16" t="s">
        <v>162</v>
      </c>
      <c r="BE424" s="143">
        <f>IF(N424="základní",J424,0)</f>
        <v>0</v>
      </c>
      <c r="BF424" s="143">
        <f>IF(N424="snížená",J424,0)</f>
        <v>0</v>
      </c>
      <c r="BG424" s="143">
        <f>IF(N424="zákl. přenesená",J424,0)</f>
        <v>0</v>
      </c>
      <c r="BH424" s="143">
        <f>IF(N424="sníž. přenesená",J424,0)</f>
        <v>0</v>
      </c>
      <c r="BI424" s="143">
        <f>IF(N424="nulová",J424,0)</f>
        <v>0</v>
      </c>
      <c r="BJ424" s="16" t="s">
        <v>86</v>
      </c>
      <c r="BK424" s="143">
        <f>ROUND(I424*H424,2)</f>
        <v>0</v>
      </c>
      <c r="BL424" s="16" t="s">
        <v>170</v>
      </c>
      <c r="BM424" s="142" t="s">
        <v>991</v>
      </c>
    </row>
    <row r="425" spans="2:65" s="1" customFormat="1" ht="29.25">
      <c r="B425" s="31"/>
      <c r="D425" s="144" t="s">
        <v>172</v>
      </c>
      <c r="F425" s="145" t="s">
        <v>992</v>
      </c>
      <c r="I425" s="146"/>
      <c r="L425" s="31"/>
      <c r="M425" s="147"/>
      <c r="T425" s="55"/>
      <c r="AT425" s="16" t="s">
        <v>172</v>
      </c>
      <c r="AU425" s="16" t="s">
        <v>182</v>
      </c>
    </row>
    <row r="426" spans="2:65" s="1" customFormat="1" ht="24.2" customHeight="1">
      <c r="B426" s="31"/>
      <c r="C426" s="131" t="s">
        <v>993</v>
      </c>
      <c r="D426" s="131" t="s">
        <v>165</v>
      </c>
      <c r="E426" s="132" t="s">
        <v>994</v>
      </c>
      <c r="F426" s="133" t="s">
        <v>995</v>
      </c>
      <c r="G426" s="134" t="s">
        <v>176</v>
      </c>
      <c r="H426" s="135">
        <v>658</v>
      </c>
      <c r="I426" s="136"/>
      <c r="J426" s="137">
        <f>ROUND(I426*H426,2)</f>
        <v>0</v>
      </c>
      <c r="K426" s="133" t="s">
        <v>169</v>
      </c>
      <c r="L426" s="31"/>
      <c r="M426" s="138" t="s">
        <v>1</v>
      </c>
      <c r="N426" s="139" t="s">
        <v>43</v>
      </c>
      <c r="P426" s="140">
        <f>O426*H426</f>
        <v>0</v>
      </c>
      <c r="Q426" s="140">
        <v>7.3499999999999998E-3</v>
      </c>
      <c r="R426" s="140">
        <f>Q426*H426</f>
        <v>4.8362999999999996</v>
      </c>
      <c r="S426" s="140">
        <v>0</v>
      </c>
      <c r="T426" s="141">
        <f>S426*H426</f>
        <v>0</v>
      </c>
      <c r="AR426" s="142" t="s">
        <v>170</v>
      </c>
      <c r="AT426" s="142" t="s">
        <v>165</v>
      </c>
      <c r="AU426" s="142" t="s">
        <v>182</v>
      </c>
      <c r="AY426" s="16" t="s">
        <v>162</v>
      </c>
      <c r="BE426" s="143">
        <f>IF(N426="základní",J426,0)</f>
        <v>0</v>
      </c>
      <c r="BF426" s="143">
        <f>IF(N426="snížená",J426,0)</f>
        <v>0</v>
      </c>
      <c r="BG426" s="143">
        <f>IF(N426="zákl. přenesená",J426,0)</f>
        <v>0</v>
      </c>
      <c r="BH426" s="143">
        <f>IF(N426="sníž. přenesená",J426,0)</f>
        <v>0</v>
      </c>
      <c r="BI426" s="143">
        <f>IF(N426="nulová",J426,0)</f>
        <v>0</v>
      </c>
      <c r="BJ426" s="16" t="s">
        <v>86</v>
      </c>
      <c r="BK426" s="143">
        <f>ROUND(I426*H426,2)</f>
        <v>0</v>
      </c>
      <c r="BL426" s="16" t="s">
        <v>170</v>
      </c>
      <c r="BM426" s="142" t="s">
        <v>996</v>
      </c>
    </row>
    <row r="427" spans="2:65" s="1" customFormat="1" ht="16.5" customHeight="1">
      <c r="B427" s="31"/>
      <c r="C427" s="131" t="s">
        <v>997</v>
      </c>
      <c r="D427" s="131" t="s">
        <v>165</v>
      </c>
      <c r="E427" s="132" t="s">
        <v>998</v>
      </c>
      <c r="F427" s="133" t="s">
        <v>999</v>
      </c>
      <c r="G427" s="134" t="s">
        <v>176</v>
      </c>
      <c r="H427" s="135">
        <v>315</v>
      </c>
      <c r="I427" s="136"/>
      <c r="J427" s="137">
        <f>ROUND(I427*H427,2)</f>
        <v>0</v>
      </c>
      <c r="K427" s="133" t="s">
        <v>169</v>
      </c>
      <c r="L427" s="31"/>
      <c r="M427" s="138" t="s">
        <v>1</v>
      </c>
      <c r="N427" s="139" t="s">
        <v>43</v>
      </c>
      <c r="P427" s="140">
        <f>O427*H427</f>
        <v>0</v>
      </c>
      <c r="Q427" s="140">
        <v>2.5999999999999998E-4</v>
      </c>
      <c r="R427" s="140">
        <f>Q427*H427</f>
        <v>8.1899999999999987E-2</v>
      </c>
      <c r="S427" s="140">
        <v>0</v>
      </c>
      <c r="T427" s="141">
        <f>S427*H427</f>
        <v>0</v>
      </c>
      <c r="AR427" s="142" t="s">
        <v>170</v>
      </c>
      <c r="AT427" s="142" t="s">
        <v>165</v>
      </c>
      <c r="AU427" s="142" t="s">
        <v>182</v>
      </c>
      <c r="AY427" s="16" t="s">
        <v>162</v>
      </c>
      <c r="BE427" s="143">
        <f>IF(N427="základní",J427,0)</f>
        <v>0</v>
      </c>
      <c r="BF427" s="143">
        <f>IF(N427="snížená",J427,0)</f>
        <v>0</v>
      </c>
      <c r="BG427" s="143">
        <f>IF(N427="zákl. přenesená",J427,0)</f>
        <v>0</v>
      </c>
      <c r="BH427" s="143">
        <f>IF(N427="sníž. přenesená",J427,0)</f>
        <v>0</v>
      </c>
      <c r="BI427" s="143">
        <f>IF(N427="nulová",J427,0)</f>
        <v>0</v>
      </c>
      <c r="BJ427" s="16" t="s">
        <v>86</v>
      </c>
      <c r="BK427" s="143">
        <f>ROUND(I427*H427,2)</f>
        <v>0</v>
      </c>
      <c r="BL427" s="16" t="s">
        <v>170</v>
      </c>
      <c r="BM427" s="142" t="s">
        <v>1000</v>
      </c>
    </row>
    <row r="428" spans="2:65" s="1" customFormat="1" ht="29.25">
      <c r="B428" s="31"/>
      <c r="D428" s="144" t="s">
        <v>172</v>
      </c>
      <c r="F428" s="145" t="s">
        <v>1001</v>
      </c>
      <c r="I428" s="146"/>
      <c r="L428" s="31"/>
      <c r="M428" s="147"/>
      <c r="T428" s="55"/>
      <c r="AT428" s="16" t="s">
        <v>172</v>
      </c>
      <c r="AU428" s="16" t="s">
        <v>182</v>
      </c>
    </row>
    <row r="429" spans="2:65" s="1" customFormat="1" ht="24.2" customHeight="1">
      <c r="B429" s="31"/>
      <c r="C429" s="131" t="s">
        <v>1002</v>
      </c>
      <c r="D429" s="131" t="s">
        <v>165</v>
      </c>
      <c r="E429" s="132" t="s">
        <v>1003</v>
      </c>
      <c r="F429" s="133" t="s">
        <v>1004</v>
      </c>
      <c r="G429" s="134" t="s">
        <v>176</v>
      </c>
      <c r="H429" s="135">
        <v>316.3</v>
      </c>
      <c r="I429" s="136"/>
      <c r="J429" s="137">
        <f>ROUND(I429*H429,2)</f>
        <v>0</v>
      </c>
      <c r="K429" s="133" t="s">
        <v>169</v>
      </c>
      <c r="L429" s="31"/>
      <c r="M429" s="138" t="s">
        <v>1</v>
      </c>
      <c r="N429" s="139" t="s">
        <v>43</v>
      </c>
      <c r="P429" s="140">
        <f>O429*H429</f>
        <v>0</v>
      </c>
      <c r="Q429" s="140">
        <v>4.3800000000000002E-3</v>
      </c>
      <c r="R429" s="140">
        <f>Q429*H429</f>
        <v>1.385394</v>
      </c>
      <c r="S429" s="140">
        <v>0</v>
      </c>
      <c r="T429" s="141">
        <f>S429*H429</f>
        <v>0</v>
      </c>
      <c r="AR429" s="142" t="s">
        <v>170</v>
      </c>
      <c r="AT429" s="142" t="s">
        <v>165</v>
      </c>
      <c r="AU429" s="142" t="s">
        <v>182</v>
      </c>
      <c r="AY429" s="16" t="s">
        <v>162</v>
      </c>
      <c r="BE429" s="143">
        <f>IF(N429="základní",J429,0)</f>
        <v>0</v>
      </c>
      <c r="BF429" s="143">
        <f>IF(N429="snížená",J429,0)</f>
        <v>0</v>
      </c>
      <c r="BG429" s="143">
        <f>IF(N429="zákl. přenesená",J429,0)</f>
        <v>0</v>
      </c>
      <c r="BH429" s="143">
        <f>IF(N429="sníž. přenesená",J429,0)</f>
        <v>0</v>
      </c>
      <c r="BI429" s="143">
        <f>IF(N429="nulová",J429,0)</f>
        <v>0</v>
      </c>
      <c r="BJ429" s="16" t="s">
        <v>86</v>
      </c>
      <c r="BK429" s="143">
        <f>ROUND(I429*H429,2)</f>
        <v>0</v>
      </c>
      <c r="BL429" s="16" t="s">
        <v>170</v>
      </c>
      <c r="BM429" s="142" t="s">
        <v>1005</v>
      </c>
    </row>
    <row r="430" spans="2:65" s="1" customFormat="1" ht="29.25">
      <c r="B430" s="31"/>
      <c r="D430" s="144" t="s">
        <v>172</v>
      </c>
      <c r="F430" s="145" t="s">
        <v>1006</v>
      </c>
      <c r="I430" s="146"/>
      <c r="L430" s="31"/>
      <c r="M430" s="147"/>
      <c r="T430" s="55"/>
      <c r="AT430" s="16" t="s">
        <v>172</v>
      </c>
      <c r="AU430" s="16" t="s">
        <v>182</v>
      </c>
    </row>
    <row r="431" spans="2:65" s="12" customFormat="1" ht="11.25">
      <c r="B431" s="148"/>
      <c r="D431" s="144" t="s">
        <v>179</v>
      </c>
      <c r="E431" s="149" t="s">
        <v>1</v>
      </c>
      <c r="F431" s="150" t="s">
        <v>1007</v>
      </c>
      <c r="H431" s="151">
        <v>316.3</v>
      </c>
      <c r="I431" s="152"/>
      <c r="L431" s="148"/>
      <c r="M431" s="153"/>
      <c r="T431" s="154"/>
      <c r="AT431" s="149" t="s">
        <v>179</v>
      </c>
      <c r="AU431" s="149" t="s">
        <v>182</v>
      </c>
      <c r="AV431" s="12" t="s">
        <v>88</v>
      </c>
      <c r="AW431" s="12" t="s">
        <v>34</v>
      </c>
      <c r="AX431" s="12" t="s">
        <v>78</v>
      </c>
      <c r="AY431" s="149" t="s">
        <v>162</v>
      </c>
    </row>
    <row r="432" spans="2:65" s="13" customFormat="1" ht="11.25">
      <c r="B432" s="155"/>
      <c r="D432" s="144" t="s">
        <v>179</v>
      </c>
      <c r="E432" s="156" t="s">
        <v>1</v>
      </c>
      <c r="F432" s="157" t="s">
        <v>181</v>
      </c>
      <c r="H432" s="158">
        <v>316.3</v>
      </c>
      <c r="I432" s="159"/>
      <c r="L432" s="155"/>
      <c r="M432" s="160"/>
      <c r="T432" s="161"/>
      <c r="AT432" s="156" t="s">
        <v>179</v>
      </c>
      <c r="AU432" s="156" t="s">
        <v>182</v>
      </c>
      <c r="AV432" s="13" t="s">
        <v>170</v>
      </c>
      <c r="AW432" s="13" t="s">
        <v>34</v>
      </c>
      <c r="AX432" s="13" t="s">
        <v>86</v>
      </c>
      <c r="AY432" s="156" t="s">
        <v>162</v>
      </c>
    </row>
    <row r="433" spans="2:65" s="1" customFormat="1" ht="24.2" customHeight="1">
      <c r="B433" s="31"/>
      <c r="C433" s="131" t="s">
        <v>1008</v>
      </c>
      <c r="D433" s="131" t="s">
        <v>165</v>
      </c>
      <c r="E433" s="132" t="s">
        <v>1009</v>
      </c>
      <c r="F433" s="133" t="s">
        <v>1010</v>
      </c>
      <c r="G433" s="134" t="s">
        <v>176</v>
      </c>
      <c r="H433" s="135">
        <v>231.3</v>
      </c>
      <c r="I433" s="136"/>
      <c r="J433" s="137">
        <f>ROUND(I433*H433,2)</f>
        <v>0</v>
      </c>
      <c r="K433" s="133" t="s">
        <v>169</v>
      </c>
      <c r="L433" s="31"/>
      <c r="M433" s="138" t="s">
        <v>1</v>
      </c>
      <c r="N433" s="139" t="s">
        <v>43</v>
      </c>
      <c r="P433" s="140">
        <f>O433*H433</f>
        <v>0</v>
      </c>
      <c r="Q433" s="140">
        <v>3.0000000000000001E-3</v>
      </c>
      <c r="R433" s="140">
        <f>Q433*H433</f>
        <v>0.69390000000000007</v>
      </c>
      <c r="S433" s="140">
        <v>0</v>
      </c>
      <c r="T433" s="141">
        <f>S433*H433</f>
        <v>0</v>
      </c>
      <c r="AR433" s="142" t="s">
        <v>170</v>
      </c>
      <c r="AT433" s="142" t="s">
        <v>165</v>
      </c>
      <c r="AU433" s="142" t="s">
        <v>182</v>
      </c>
      <c r="AY433" s="16" t="s">
        <v>162</v>
      </c>
      <c r="BE433" s="143">
        <f>IF(N433="základní",J433,0)</f>
        <v>0</v>
      </c>
      <c r="BF433" s="143">
        <f>IF(N433="snížená",J433,0)</f>
        <v>0</v>
      </c>
      <c r="BG433" s="143">
        <f>IF(N433="zákl. přenesená",J433,0)</f>
        <v>0</v>
      </c>
      <c r="BH433" s="143">
        <f>IF(N433="sníž. přenesená",J433,0)</f>
        <v>0</v>
      </c>
      <c r="BI433" s="143">
        <f>IF(N433="nulová",J433,0)</f>
        <v>0</v>
      </c>
      <c r="BJ433" s="16" t="s">
        <v>86</v>
      </c>
      <c r="BK433" s="143">
        <f>ROUND(I433*H433,2)</f>
        <v>0</v>
      </c>
      <c r="BL433" s="16" t="s">
        <v>170</v>
      </c>
      <c r="BM433" s="142" t="s">
        <v>1011</v>
      </c>
    </row>
    <row r="434" spans="2:65" s="1" customFormat="1" ht="29.25">
      <c r="B434" s="31"/>
      <c r="D434" s="144" t="s">
        <v>172</v>
      </c>
      <c r="F434" s="145" t="s">
        <v>1012</v>
      </c>
      <c r="I434" s="146"/>
      <c r="L434" s="31"/>
      <c r="M434" s="147"/>
      <c r="T434" s="55"/>
      <c r="AT434" s="16" t="s">
        <v>172</v>
      </c>
      <c r="AU434" s="16" t="s">
        <v>182</v>
      </c>
    </row>
    <row r="435" spans="2:65" s="12" customFormat="1" ht="11.25">
      <c r="B435" s="148"/>
      <c r="D435" s="144" t="s">
        <v>179</v>
      </c>
      <c r="E435" s="149" t="s">
        <v>1</v>
      </c>
      <c r="F435" s="150" t="s">
        <v>1013</v>
      </c>
      <c r="H435" s="151">
        <v>231.3</v>
      </c>
      <c r="I435" s="152"/>
      <c r="L435" s="148"/>
      <c r="M435" s="153"/>
      <c r="T435" s="154"/>
      <c r="AT435" s="149" t="s">
        <v>179</v>
      </c>
      <c r="AU435" s="149" t="s">
        <v>182</v>
      </c>
      <c r="AV435" s="12" t="s">
        <v>88</v>
      </c>
      <c r="AW435" s="12" t="s">
        <v>34</v>
      </c>
      <c r="AX435" s="12" t="s">
        <v>78</v>
      </c>
      <c r="AY435" s="149" t="s">
        <v>162</v>
      </c>
    </row>
    <row r="436" spans="2:65" s="13" customFormat="1" ht="11.25">
      <c r="B436" s="155"/>
      <c r="D436" s="144" t="s">
        <v>179</v>
      </c>
      <c r="E436" s="156" t="s">
        <v>1</v>
      </c>
      <c r="F436" s="157" t="s">
        <v>181</v>
      </c>
      <c r="H436" s="158">
        <v>231.3</v>
      </c>
      <c r="I436" s="159"/>
      <c r="L436" s="155"/>
      <c r="M436" s="160"/>
      <c r="T436" s="161"/>
      <c r="AT436" s="156" t="s">
        <v>179</v>
      </c>
      <c r="AU436" s="156" t="s">
        <v>182</v>
      </c>
      <c r="AV436" s="13" t="s">
        <v>170</v>
      </c>
      <c r="AW436" s="13" t="s">
        <v>34</v>
      </c>
      <c r="AX436" s="13" t="s">
        <v>86</v>
      </c>
      <c r="AY436" s="156" t="s">
        <v>162</v>
      </c>
    </row>
    <row r="437" spans="2:65" s="1" customFormat="1" ht="24.2" customHeight="1">
      <c r="B437" s="31"/>
      <c r="C437" s="131" t="s">
        <v>1014</v>
      </c>
      <c r="D437" s="131" t="s">
        <v>165</v>
      </c>
      <c r="E437" s="132" t="s">
        <v>1015</v>
      </c>
      <c r="F437" s="133" t="s">
        <v>1016</v>
      </c>
      <c r="G437" s="134" t="s">
        <v>176</v>
      </c>
      <c r="H437" s="135">
        <v>660</v>
      </c>
      <c r="I437" s="136"/>
      <c r="J437" s="137">
        <f>ROUND(I437*H437,2)</f>
        <v>0</v>
      </c>
      <c r="K437" s="133" t="s">
        <v>169</v>
      </c>
      <c r="L437" s="31"/>
      <c r="M437" s="138" t="s">
        <v>1</v>
      </c>
      <c r="N437" s="139" t="s">
        <v>43</v>
      </c>
      <c r="P437" s="140">
        <f>O437*H437</f>
        <v>0</v>
      </c>
      <c r="Q437" s="140">
        <v>1.8380000000000001E-2</v>
      </c>
      <c r="R437" s="140">
        <f>Q437*H437</f>
        <v>12.130800000000001</v>
      </c>
      <c r="S437" s="140">
        <v>0</v>
      </c>
      <c r="T437" s="141">
        <f>S437*H437</f>
        <v>0</v>
      </c>
      <c r="AR437" s="142" t="s">
        <v>170</v>
      </c>
      <c r="AT437" s="142" t="s">
        <v>165</v>
      </c>
      <c r="AU437" s="142" t="s">
        <v>182</v>
      </c>
      <c r="AY437" s="16" t="s">
        <v>162</v>
      </c>
      <c r="BE437" s="143">
        <f>IF(N437="základní",J437,0)</f>
        <v>0</v>
      </c>
      <c r="BF437" s="143">
        <f>IF(N437="snížená",J437,0)</f>
        <v>0</v>
      </c>
      <c r="BG437" s="143">
        <f>IF(N437="zákl. přenesená",J437,0)</f>
        <v>0</v>
      </c>
      <c r="BH437" s="143">
        <f>IF(N437="sníž. přenesená",J437,0)</f>
        <v>0</v>
      </c>
      <c r="BI437" s="143">
        <f>IF(N437="nulová",J437,0)</f>
        <v>0</v>
      </c>
      <c r="BJ437" s="16" t="s">
        <v>86</v>
      </c>
      <c r="BK437" s="143">
        <f>ROUND(I437*H437,2)</f>
        <v>0</v>
      </c>
      <c r="BL437" s="16" t="s">
        <v>170</v>
      </c>
      <c r="BM437" s="142" t="s">
        <v>1017</v>
      </c>
    </row>
    <row r="438" spans="2:65" s="1" customFormat="1" ht="39">
      <c r="B438" s="31"/>
      <c r="D438" s="144" t="s">
        <v>172</v>
      </c>
      <c r="F438" s="145" t="s">
        <v>1018</v>
      </c>
      <c r="I438" s="146"/>
      <c r="L438" s="31"/>
      <c r="M438" s="147"/>
      <c r="T438" s="55"/>
      <c r="AT438" s="16" t="s">
        <v>172</v>
      </c>
      <c r="AU438" s="16" t="s">
        <v>182</v>
      </c>
    </row>
    <row r="439" spans="2:65" s="12" customFormat="1" ht="11.25">
      <c r="B439" s="148"/>
      <c r="D439" s="144" t="s">
        <v>179</v>
      </c>
      <c r="E439" s="149" t="s">
        <v>1</v>
      </c>
      <c r="F439" s="150" t="s">
        <v>1019</v>
      </c>
      <c r="H439" s="151">
        <v>660</v>
      </c>
      <c r="I439" s="152"/>
      <c r="L439" s="148"/>
      <c r="M439" s="153"/>
      <c r="T439" s="154"/>
      <c r="AT439" s="149" t="s">
        <v>179</v>
      </c>
      <c r="AU439" s="149" t="s">
        <v>182</v>
      </c>
      <c r="AV439" s="12" t="s">
        <v>88</v>
      </c>
      <c r="AW439" s="12" t="s">
        <v>34</v>
      </c>
      <c r="AX439" s="12" t="s">
        <v>78</v>
      </c>
      <c r="AY439" s="149" t="s">
        <v>162</v>
      </c>
    </row>
    <row r="440" spans="2:65" s="13" customFormat="1" ht="11.25">
      <c r="B440" s="155"/>
      <c r="D440" s="144" t="s">
        <v>179</v>
      </c>
      <c r="E440" s="156" t="s">
        <v>1</v>
      </c>
      <c r="F440" s="157" t="s">
        <v>181</v>
      </c>
      <c r="H440" s="158">
        <v>660</v>
      </c>
      <c r="I440" s="159"/>
      <c r="L440" s="155"/>
      <c r="M440" s="160"/>
      <c r="T440" s="161"/>
      <c r="AT440" s="156" t="s">
        <v>179</v>
      </c>
      <c r="AU440" s="156" t="s">
        <v>182</v>
      </c>
      <c r="AV440" s="13" t="s">
        <v>170</v>
      </c>
      <c r="AW440" s="13" t="s">
        <v>34</v>
      </c>
      <c r="AX440" s="13" t="s">
        <v>86</v>
      </c>
      <c r="AY440" s="156" t="s">
        <v>162</v>
      </c>
    </row>
    <row r="441" spans="2:65" s="1" customFormat="1" ht="24.2" customHeight="1">
      <c r="B441" s="31"/>
      <c r="C441" s="131" t="s">
        <v>1020</v>
      </c>
      <c r="D441" s="131" t="s">
        <v>165</v>
      </c>
      <c r="E441" s="132" t="s">
        <v>1021</v>
      </c>
      <c r="F441" s="133" t="s">
        <v>1022</v>
      </c>
      <c r="G441" s="134" t="s">
        <v>176</v>
      </c>
      <c r="H441" s="135">
        <v>85</v>
      </c>
      <c r="I441" s="136"/>
      <c r="J441" s="137">
        <f>ROUND(I441*H441,2)</f>
        <v>0</v>
      </c>
      <c r="K441" s="133" t="s">
        <v>169</v>
      </c>
      <c r="L441" s="31"/>
      <c r="M441" s="138" t="s">
        <v>1</v>
      </c>
      <c r="N441" s="139" t="s">
        <v>43</v>
      </c>
      <c r="P441" s="140">
        <f>O441*H441</f>
        <v>0</v>
      </c>
      <c r="Q441" s="140">
        <v>2.8400000000000002E-2</v>
      </c>
      <c r="R441" s="140">
        <f>Q441*H441</f>
        <v>2.4140000000000001</v>
      </c>
      <c r="S441" s="140">
        <v>0</v>
      </c>
      <c r="T441" s="141">
        <f>S441*H441</f>
        <v>0</v>
      </c>
      <c r="AR441" s="142" t="s">
        <v>170</v>
      </c>
      <c r="AT441" s="142" t="s">
        <v>165</v>
      </c>
      <c r="AU441" s="142" t="s">
        <v>182</v>
      </c>
      <c r="AY441" s="16" t="s">
        <v>162</v>
      </c>
      <c r="BE441" s="143">
        <f>IF(N441="základní",J441,0)</f>
        <v>0</v>
      </c>
      <c r="BF441" s="143">
        <f>IF(N441="snížená",J441,0)</f>
        <v>0</v>
      </c>
      <c r="BG441" s="143">
        <f>IF(N441="zákl. přenesená",J441,0)</f>
        <v>0</v>
      </c>
      <c r="BH441" s="143">
        <f>IF(N441="sníž. přenesená",J441,0)</f>
        <v>0</v>
      </c>
      <c r="BI441" s="143">
        <f>IF(N441="nulová",J441,0)</f>
        <v>0</v>
      </c>
      <c r="BJ441" s="16" t="s">
        <v>86</v>
      </c>
      <c r="BK441" s="143">
        <f>ROUND(I441*H441,2)</f>
        <v>0</v>
      </c>
      <c r="BL441" s="16" t="s">
        <v>170</v>
      </c>
      <c r="BM441" s="142" t="s">
        <v>1023</v>
      </c>
    </row>
    <row r="442" spans="2:65" s="1" customFormat="1" ht="39">
      <c r="B442" s="31"/>
      <c r="D442" s="144" t="s">
        <v>172</v>
      </c>
      <c r="F442" s="145" t="s">
        <v>1024</v>
      </c>
      <c r="I442" s="146"/>
      <c r="L442" s="31"/>
      <c r="M442" s="147"/>
      <c r="T442" s="55"/>
      <c r="AT442" s="16" t="s">
        <v>172</v>
      </c>
      <c r="AU442" s="16" t="s">
        <v>182</v>
      </c>
    </row>
    <row r="443" spans="2:65" s="1" customFormat="1" ht="33" customHeight="1">
      <c r="B443" s="31"/>
      <c r="C443" s="131" t="s">
        <v>1025</v>
      </c>
      <c r="D443" s="131" t="s">
        <v>165</v>
      </c>
      <c r="E443" s="132" t="s">
        <v>1026</v>
      </c>
      <c r="F443" s="133" t="s">
        <v>1027</v>
      </c>
      <c r="G443" s="134" t="s">
        <v>176</v>
      </c>
      <c r="H443" s="135">
        <v>85</v>
      </c>
      <c r="I443" s="136"/>
      <c r="J443" s="137">
        <f>ROUND(I443*H443,2)</f>
        <v>0</v>
      </c>
      <c r="K443" s="133" t="s">
        <v>169</v>
      </c>
      <c r="L443" s="31"/>
      <c r="M443" s="138" t="s">
        <v>1</v>
      </c>
      <c r="N443" s="139" t="s">
        <v>43</v>
      </c>
      <c r="P443" s="140">
        <f>O443*H443</f>
        <v>0</v>
      </c>
      <c r="Q443" s="140">
        <v>1.04E-2</v>
      </c>
      <c r="R443" s="140">
        <f>Q443*H443</f>
        <v>0.88400000000000001</v>
      </c>
      <c r="S443" s="140">
        <v>0</v>
      </c>
      <c r="T443" s="141">
        <f>S443*H443</f>
        <v>0</v>
      </c>
      <c r="AR443" s="142" t="s">
        <v>170</v>
      </c>
      <c r="AT443" s="142" t="s">
        <v>165</v>
      </c>
      <c r="AU443" s="142" t="s">
        <v>182</v>
      </c>
      <c r="AY443" s="16" t="s">
        <v>162</v>
      </c>
      <c r="BE443" s="143">
        <f>IF(N443="základní",J443,0)</f>
        <v>0</v>
      </c>
      <c r="BF443" s="143">
        <f>IF(N443="snížená",J443,0)</f>
        <v>0</v>
      </c>
      <c r="BG443" s="143">
        <f>IF(N443="zákl. přenesená",J443,0)</f>
        <v>0</v>
      </c>
      <c r="BH443" s="143">
        <f>IF(N443="sníž. přenesená",J443,0)</f>
        <v>0</v>
      </c>
      <c r="BI443" s="143">
        <f>IF(N443="nulová",J443,0)</f>
        <v>0</v>
      </c>
      <c r="BJ443" s="16" t="s">
        <v>86</v>
      </c>
      <c r="BK443" s="143">
        <f>ROUND(I443*H443,2)</f>
        <v>0</v>
      </c>
      <c r="BL443" s="16" t="s">
        <v>170</v>
      </c>
      <c r="BM443" s="142" t="s">
        <v>1028</v>
      </c>
    </row>
    <row r="444" spans="2:65" s="1" customFormat="1" ht="24.2" customHeight="1">
      <c r="B444" s="31"/>
      <c r="C444" s="131" t="s">
        <v>1029</v>
      </c>
      <c r="D444" s="131" t="s">
        <v>165</v>
      </c>
      <c r="E444" s="132" t="s">
        <v>1030</v>
      </c>
      <c r="F444" s="133" t="s">
        <v>1031</v>
      </c>
      <c r="G444" s="134" t="s">
        <v>176</v>
      </c>
      <c r="H444" s="135">
        <v>663</v>
      </c>
      <c r="I444" s="136"/>
      <c r="J444" s="137">
        <f>ROUND(I444*H444,2)</f>
        <v>0</v>
      </c>
      <c r="K444" s="133" t="s">
        <v>169</v>
      </c>
      <c r="L444" s="31"/>
      <c r="M444" s="138" t="s">
        <v>1</v>
      </c>
      <c r="N444" s="139" t="s">
        <v>43</v>
      </c>
      <c r="P444" s="140">
        <f>O444*H444</f>
        <v>0</v>
      </c>
      <c r="Q444" s="140">
        <v>4.3800000000000002E-3</v>
      </c>
      <c r="R444" s="140">
        <f>Q444*H444</f>
        <v>2.90394</v>
      </c>
      <c r="S444" s="140">
        <v>0</v>
      </c>
      <c r="T444" s="141">
        <f>S444*H444</f>
        <v>0</v>
      </c>
      <c r="AR444" s="142" t="s">
        <v>170</v>
      </c>
      <c r="AT444" s="142" t="s">
        <v>165</v>
      </c>
      <c r="AU444" s="142" t="s">
        <v>182</v>
      </c>
      <c r="AY444" s="16" t="s">
        <v>162</v>
      </c>
      <c r="BE444" s="143">
        <f>IF(N444="základní",J444,0)</f>
        <v>0</v>
      </c>
      <c r="BF444" s="143">
        <f>IF(N444="snížená",J444,0)</f>
        <v>0</v>
      </c>
      <c r="BG444" s="143">
        <f>IF(N444="zákl. přenesená",J444,0)</f>
        <v>0</v>
      </c>
      <c r="BH444" s="143">
        <f>IF(N444="sníž. přenesená",J444,0)</f>
        <v>0</v>
      </c>
      <c r="BI444" s="143">
        <f>IF(N444="nulová",J444,0)</f>
        <v>0</v>
      </c>
      <c r="BJ444" s="16" t="s">
        <v>86</v>
      </c>
      <c r="BK444" s="143">
        <f>ROUND(I444*H444,2)</f>
        <v>0</v>
      </c>
      <c r="BL444" s="16" t="s">
        <v>170</v>
      </c>
      <c r="BM444" s="142" t="s">
        <v>1032</v>
      </c>
    </row>
    <row r="445" spans="2:65" s="1" customFormat="1" ht="29.25">
      <c r="B445" s="31"/>
      <c r="D445" s="144" t="s">
        <v>172</v>
      </c>
      <c r="F445" s="145" t="s">
        <v>1033</v>
      </c>
      <c r="I445" s="146"/>
      <c r="L445" s="31"/>
      <c r="M445" s="147"/>
      <c r="T445" s="55"/>
      <c r="AT445" s="16" t="s">
        <v>172</v>
      </c>
      <c r="AU445" s="16" t="s">
        <v>182</v>
      </c>
    </row>
    <row r="446" spans="2:65" s="1" customFormat="1" ht="24.2" customHeight="1">
      <c r="B446" s="31"/>
      <c r="C446" s="131" t="s">
        <v>1034</v>
      </c>
      <c r="D446" s="131" t="s">
        <v>165</v>
      </c>
      <c r="E446" s="132" t="s">
        <v>1030</v>
      </c>
      <c r="F446" s="133" t="s">
        <v>1031</v>
      </c>
      <c r="G446" s="134" t="s">
        <v>176</v>
      </c>
      <c r="H446" s="135">
        <v>32.76</v>
      </c>
      <c r="I446" s="136"/>
      <c r="J446" s="137">
        <f>ROUND(I446*H446,2)</f>
        <v>0</v>
      </c>
      <c r="K446" s="133" t="s">
        <v>169</v>
      </c>
      <c r="L446" s="31"/>
      <c r="M446" s="138" t="s">
        <v>1</v>
      </c>
      <c r="N446" s="139" t="s">
        <v>43</v>
      </c>
      <c r="P446" s="140">
        <f>O446*H446</f>
        <v>0</v>
      </c>
      <c r="Q446" s="140">
        <v>4.3800000000000002E-3</v>
      </c>
      <c r="R446" s="140">
        <f>Q446*H446</f>
        <v>0.1434888</v>
      </c>
      <c r="S446" s="140">
        <v>0</v>
      </c>
      <c r="T446" s="141">
        <f>S446*H446</f>
        <v>0</v>
      </c>
      <c r="AR446" s="142" t="s">
        <v>170</v>
      </c>
      <c r="AT446" s="142" t="s">
        <v>165</v>
      </c>
      <c r="AU446" s="142" t="s">
        <v>182</v>
      </c>
      <c r="AY446" s="16" t="s">
        <v>162</v>
      </c>
      <c r="BE446" s="143">
        <f>IF(N446="základní",J446,0)</f>
        <v>0</v>
      </c>
      <c r="BF446" s="143">
        <f>IF(N446="snížená",J446,0)</f>
        <v>0</v>
      </c>
      <c r="BG446" s="143">
        <f>IF(N446="zákl. přenesená",J446,0)</f>
        <v>0</v>
      </c>
      <c r="BH446" s="143">
        <f>IF(N446="sníž. přenesená",J446,0)</f>
        <v>0</v>
      </c>
      <c r="BI446" s="143">
        <f>IF(N446="nulová",J446,0)</f>
        <v>0</v>
      </c>
      <c r="BJ446" s="16" t="s">
        <v>86</v>
      </c>
      <c r="BK446" s="143">
        <f>ROUND(I446*H446,2)</f>
        <v>0</v>
      </c>
      <c r="BL446" s="16" t="s">
        <v>170</v>
      </c>
      <c r="BM446" s="142" t="s">
        <v>1035</v>
      </c>
    </row>
    <row r="447" spans="2:65" s="1" customFormat="1" ht="29.25">
      <c r="B447" s="31"/>
      <c r="D447" s="144" t="s">
        <v>172</v>
      </c>
      <c r="F447" s="145" t="s">
        <v>1036</v>
      </c>
      <c r="I447" s="146"/>
      <c r="L447" s="31"/>
      <c r="M447" s="147"/>
      <c r="T447" s="55"/>
      <c r="AT447" s="16" t="s">
        <v>172</v>
      </c>
      <c r="AU447" s="16" t="s">
        <v>182</v>
      </c>
    </row>
    <row r="448" spans="2:65" s="12" customFormat="1" ht="11.25">
      <c r="B448" s="148"/>
      <c r="D448" s="144" t="s">
        <v>179</v>
      </c>
      <c r="E448" s="149" t="s">
        <v>1</v>
      </c>
      <c r="F448" s="150" t="s">
        <v>1037</v>
      </c>
      <c r="H448" s="151">
        <v>32.76</v>
      </c>
      <c r="I448" s="152"/>
      <c r="L448" s="148"/>
      <c r="M448" s="153"/>
      <c r="T448" s="154"/>
      <c r="AT448" s="149" t="s">
        <v>179</v>
      </c>
      <c r="AU448" s="149" t="s">
        <v>182</v>
      </c>
      <c r="AV448" s="12" t="s">
        <v>88</v>
      </c>
      <c r="AW448" s="12" t="s">
        <v>34</v>
      </c>
      <c r="AX448" s="12" t="s">
        <v>78</v>
      </c>
      <c r="AY448" s="149" t="s">
        <v>162</v>
      </c>
    </row>
    <row r="449" spans="2:65" s="13" customFormat="1" ht="11.25">
      <c r="B449" s="155"/>
      <c r="D449" s="144" t="s">
        <v>179</v>
      </c>
      <c r="E449" s="156" t="s">
        <v>1</v>
      </c>
      <c r="F449" s="157" t="s">
        <v>181</v>
      </c>
      <c r="H449" s="158">
        <v>32.76</v>
      </c>
      <c r="I449" s="159"/>
      <c r="L449" s="155"/>
      <c r="M449" s="160"/>
      <c r="T449" s="161"/>
      <c r="AT449" s="156" t="s">
        <v>179</v>
      </c>
      <c r="AU449" s="156" t="s">
        <v>182</v>
      </c>
      <c r="AV449" s="13" t="s">
        <v>170</v>
      </c>
      <c r="AW449" s="13" t="s">
        <v>34</v>
      </c>
      <c r="AX449" s="13" t="s">
        <v>86</v>
      </c>
      <c r="AY449" s="156" t="s">
        <v>162</v>
      </c>
    </row>
    <row r="450" spans="2:65" s="1" customFormat="1" ht="24.2" customHeight="1">
      <c r="B450" s="31"/>
      <c r="C450" s="131" t="s">
        <v>1038</v>
      </c>
      <c r="D450" s="131" t="s">
        <v>165</v>
      </c>
      <c r="E450" s="132" t="s">
        <v>1030</v>
      </c>
      <c r="F450" s="133" t="s">
        <v>1031</v>
      </c>
      <c r="G450" s="134" t="s">
        <v>176</v>
      </c>
      <c r="H450" s="135">
        <v>403</v>
      </c>
      <c r="I450" s="136"/>
      <c r="J450" s="137">
        <f>ROUND(I450*H450,2)</f>
        <v>0</v>
      </c>
      <c r="K450" s="133" t="s">
        <v>169</v>
      </c>
      <c r="L450" s="31"/>
      <c r="M450" s="138" t="s">
        <v>1</v>
      </c>
      <c r="N450" s="139" t="s">
        <v>43</v>
      </c>
      <c r="P450" s="140">
        <f>O450*H450</f>
        <v>0</v>
      </c>
      <c r="Q450" s="140">
        <v>4.3800000000000002E-3</v>
      </c>
      <c r="R450" s="140">
        <f>Q450*H450</f>
        <v>1.7651400000000002</v>
      </c>
      <c r="S450" s="140">
        <v>0</v>
      </c>
      <c r="T450" s="141">
        <f>S450*H450</f>
        <v>0</v>
      </c>
      <c r="AR450" s="142" t="s">
        <v>170</v>
      </c>
      <c r="AT450" s="142" t="s">
        <v>165</v>
      </c>
      <c r="AU450" s="142" t="s">
        <v>182</v>
      </c>
      <c r="AY450" s="16" t="s">
        <v>162</v>
      </c>
      <c r="BE450" s="143">
        <f>IF(N450="základní",J450,0)</f>
        <v>0</v>
      </c>
      <c r="BF450" s="143">
        <f>IF(N450="snížená",J450,0)</f>
        <v>0</v>
      </c>
      <c r="BG450" s="143">
        <f>IF(N450="zákl. přenesená",J450,0)</f>
        <v>0</v>
      </c>
      <c r="BH450" s="143">
        <f>IF(N450="sníž. přenesená",J450,0)</f>
        <v>0</v>
      </c>
      <c r="BI450" s="143">
        <f>IF(N450="nulová",J450,0)</f>
        <v>0</v>
      </c>
      <c r="BJ450" s="16" t="s">
        <v>86</v>
      </c>
      <c r="BK450" s="143">
        <f>ROUND(I450*H450,2)</f>
        <v>0</v>
      </c>
      <c r="BL450" s="16" t="s">
        <v>170</v>
      </c>
      <c r="BM450" s="142" t="s">
        <v>1039</v>
      </c>
    </row>
    <row r="451" spans="2:65" s="1" customFormat="1" ht="29.25">
      <c r="B451" s="31"/>
      <c r="D451" s="144" t="s">
        <v>172</v>
      </c>
      <c r="F451" s="145" t="s">
        <v>1040</v>
      </c>
      <c r="I451" s="146"/>
      <c r="L451" s="31"/>
      <c r="M451" s="147"/>
      <c r="T451" s="55"/>
      <c r="AT451" s="16" t="s">
        <v>172</v>
      </c>
      <c r="AU451" s="16" t="s">
        <v>182</v>
      </c>
    </row>
    <row r="452" spans="2:65" s="12" customFormat="1" ht="11.25">
      <c r="B452" s="148"/>
      <c r="D452" s="144" t="s">
        <v>179</v>
      </c>
      <c r="E452" s="149" t="s">
        <v>1</v>
      </c>
      <c r="F452" s="150" t="s">
        <v>1041</v>
      </c>
      <c r="H452" s="151">
        <v>403</v>
      </c>
      <c r="I452" s="152"/>
      <c r="L452" s="148"/>
      <c r="M452" s="153"/>
      <c r="T452" s="154"/>
      <c r="AT452" s="149" t="s">
        <v>179</v>
      </c>
      <c r="AU452" s="149" t="s">
        <v>182</v>
      </c>
      <c r="AV452" s="12" t="s">
        <v>88</v>
      </c>
      <c r="AW452" s="12" t="s">
        <v>34</v>
      </c>
      <c r="AX452" s="12" t="s">
        <v>78</v>
      </c>
      <c r="AY452" s="149" t="s">
        <v>162</v>
      </c>
    </row>
    <row r="453" spans="2:65" s="13" customFormat="1" ht="11.25">
      <c r="B453" s="155"/>
      <c r="D453" s="144" t="s">
        <v>179</v>
      </c>
      <c r="E453" s="156" t="s">
        <v>1</v>
      </c>
      <c r="F453" s="157" t="s">
        <v>181</v>
      </c>
      <c r="H453" s="158">
        <v>403</v>
      </c>
      <c r="I453" s="159"/>
      <c r="L453" s="155"/>
      <c r="M453" s="160"/>
      <c r="T453" s="161"/>
      <c r="AT453" s="156" t="s">
        <v>179</v>
      </c>
      <c r="AU453" s="156" t="s">
        <v>182</v>
      </c>
      <c r="AV453" s="13" t="s">
        <v>170</v>
      </c>
      <c r="AW453" s="13" t="s">
        <v>34</v>
      </c>
      <c r="AX453" s="13" t="s">
        <v>86</v>
      </c>
      <c r="AY453" s="156" t="s">
        <v>162</v>
      </c>
    </row>
    <row r="454" spans="2:65" s="1" customFormat="1" ht="24.2" customHeight="1">
      <c r="B454" s="31"/>
      <c r="C454" s="131" t="s">
        <v>1042</v>
      </c>
      <c r="D454" s="131" t="s">
        <v>165</v>
      </c>
      <c r="E454" s="132" t="s">
        <v>1043</v>
      </c>
      <c r="F454" s="133" t="s">
        <v>1044</v>
      </c>
      <c r="G454" s="134" t="s">
        <v>176</v>
      </c>
      <c r="H454" s="135">
        <v>1319.82</v>
      </c>
      <c r="I454" s="136"/>
      <c r="J454" s="137">
        <f>ROUND(I454*H454,2)</f>
        <v>0</v>
      </c>
      <c r="K454" s="133" t="s">
        <v>169</v>
      </c>
      <c r="L454" s="31"/>
      <c r="M454" s="138" t="s">
        <v>1</v>
      </c>
      <c r="N454" s="139" t="s">
        <v>43</v>
      </c>
      <c r="P454" s="140">
        <f>O454*H454</f>
        <v>0</v>
      </c>
      <c r="Q454" s="140">
        <v>1.8380000000000001E-2</v>
      </c>
      <c r="R454" s="140">
        <f>Q454*H454</f>
        <v>24.2582916</v>
      </c>
      <c r="S454" s="140">
        <v>0</v>
      </c>
      <c r="T454" s="141">
        <f>S454*H454</f>
        <v>0</v>
      </c>
      <c r="AR454" s="142" t="s">
        <v>170</v>
      </c>
      <c r="AT454" s="142" t="s">
        <v>165</v>
      </c>
      <c r="AU454" s="142" t="s">
        <v>182</v>
      </c>
      <c r="AY454" s="16" t="s">
        <v>162</v>
      </c>
      <c r="BE454" s="143">
        <f>IF(N454="základní",J454,0)</f>
        <v>0</v>
      </c>
      <c r="BF454" s="143">
        <f>IF(N454="snížená",J454,0)</f>
        <v>0</v>
      </c>
      <c r="BG454" s="143">
        <f>IF(N454="zákl. přenesená",J454,0)</f>
        <v>0</v>
      </c>
      <c r="BH454" s="143">
        <f>IF(N454="sníž. přenesená",J454,0)</f>
        <v>0</v>
      </c>
      <c r="BI454" s="143">
        <f>IF(N454="nulová",J454,0)</f>
        <v>0</v>
      </c>
      <c r="BJ454" s="16" t="s">
        <v>86</v>
      </c>
      <c r="BK454" s="143">
        <f>ROUND(I454*H454,2)</f>
        <v>0</v>
      </c>
      <c r="BL454" s="16" t="s">
        <v>170</v>
      </c>
      <c r="BM454" s="142" t="s">
        <v>1045</v>
      </c>
    </row>
    <row r="455" spans="2:65" s="1" customFormat="1" ht="29.25">
      <c r="B455" s="31"/>
      <c r="D455" s="144" t="s">
        <v>172</v>
      </c>
      <c r="F455" s="145" t="s">
        <v>1046</v>
      </c>
      <c r="I455" s="146"/>
      <c r="L455" s="31"/>
      <c r="M455" s="147"/>
      <c r="T455" s="55"/>
      <c r="AT455" s="16" t="s">
        <v>172</v>
      </c>
      <c r="AU455" s="16" t="s">
        <v>182</v>
      </c>
    </row>
    <row r="456" spans="2:65" s="12" customFormat="1" ht="22.5">
      <c r="B456" s="148"/>
      <c r="D456" s="144" t="s">
        <v>179</v>
      </c>
      <c r="E456" s="149" t="s">
        <v>1</v>
      </c>
      <c r="F456" s="150" t="s">
        <v>1047</v>
      </c>
      <c r="H456" s="151">
        <v>1319.82</v>
      </c>
      <c r="I456" s="152"/>
      <c r="L456" s="148"/>
      <c r="M456" s="153"/>
      <c r="T456" s="154"/>
      <c r="AT456" s="149" t="s">
        <v>179</v>
      </c>
      <c r="AU456" s="149" t="s">
        <v>182</v>
      </c>
      <c r="AV456" s="12" t="s">
        <v>88</v>
      </c>
      <c r="AW456" s="12" t="s">
        <v>34</v>
      </c>
      <c r="AX456" s="12" t="s">
        <v>78</v>
      </c>
      <c r="AY456" s="149" t="s">
        <v>162</v>
      </c>
    </row>
    <row r="457" spans="2:65" s="13" customFormat="1" ht="11.25">
      <c r="B457" s="155"/>
      <c r="D457" s="144" t="s">
        <v>179</v>
      </c>
      <c r="E457" s="156" t="s">
        <v>1</v>
      </c>
      <c r="F457" s="157" t="s">
        <v>181</v>
      </c>
      <c r="H457" s="158">
        <v>1319.82</v>
      </c>
      <c r="I457" s="159"/>
      <c r="L457" s="155"/>
      <c r="M457" s="160"/>
      <c r="T457" s="161"/>
      <c r="AT457" s="156" t="s">
        <v>179</v>
      </c>
      <c r="AU457" s="156" t="s">
        <v>182</v>
      </c>
      <c r="AV457" s="13" t="s">
        <v>170</v>
      </c>
      <c r="AW457" s="13" t="s">
        <v>34</v>
      </c>
      <c r="AX457" s="13" t="s">
        <v>86</v>
      </c>
      <c r="AY457" s="156" t="s">
        <v>162</v>
      </c>
    </row>
    <row r="458" spans="2:65" s="1" customFormat="1" ht="24.2" customHeight="1">
      <c r="B458" s="31"/>
      <c r="C458" s="131" t="s">
        <v>1048</v>
      </c>
      <c r="D458" s="131" t="s">
        <v>165</v>
      </c>
      <c r="E458" s="132" t="s">
        <v>1043</v>
      </c>
      <c r="F458" s="133" t="s">
        <v>1044</v>
      </c>
      <c r="G458" s="134" t="s">
        <v>176</v>
      </c>
      <c r="H458" s="135">
        <v>1158.8900000000001</v>
      </c>
      <c r="I458" s="136"/>
      <c r="J458" s="137">
        <f>ROUND(I458*H458,2)</f>
        <v>0</v>
      </c>
      <c r="K458" s="133" t="s">
        <v>169</v>
      </c>
      <c r="L458" s="31"/>
      <c r="M458" s="138" t="s">
        <v>1</v>
      </c>
      <c r="N458" s="139" t="s">
        <v>43</v>
      </c>
      <c r="P458" s="140">
        <f>O458*H458</f>
        <v>0</v>
      </c>
      <c r="Q458" s="140">
        <v>1.8380000000000001E-2</v>
      </c>
      <c r="R458" s="140">
        <f>Q458*H458</f>
        <v>21.300398200000004</v>
      </c>
      <c r="S458" s="140">
        <v>0</v>
      </c>
      <c r="T458" s="141">
        <f>S458*H458</f>
        <v>0</v>
      </c>
      <c r="AR458" s="142" t="s">
        <v>170</v>
      </c>
      <c r="AT458" s="142" t="s">
        <v>165</v>
      </c>
      <c r="AU458" s="142" t="s">
        <v>182</v>
      </c>
      <c r="AY458" s="16" t="s">
        <v>162</v>
      </c>
      <c r="BE458" s="143">
        <f>IF(N458="základní",J458,0)</f>
        <v>0</v>
      </c>
      <c r="BF458" s="143">
        <f>IF(N458="snížená",J458,0)</f>
        <v>0</v>
      </c>
      <c r="BG458" s="143">
        <f>IF(N458="zákl. přenesená",J458,0)</f>
        <v>0</v>
      </c>
      <c r="BH458" s="143">
        <f>IF(N458="sníž. přenesená",J458,0)</f>
        <v>0</v>
      </c>
      <c r="BI458" s="143">
        <f>IF(N458="nulová",J458,0)</f>
        <v>0</v>
      </c>
      <c r="BJ458" s="16" t="s">
        <v>86</v>
      </c>
      <c r="BK458" s="143">
        <f>ROUND(I458*H458,2)</f>
        <v>0</v>
      </c>
      <c r="BL458" s="16" t="s">
        <v>170</v>
      </c>
      <c r="BM458" s="142" t="s">
        <v>1049</v>
      </c>
    </row>
    <row r="459" spans="2:65" s="1" customFormat="1" ht="29.25">
      <c r="B459" s="31"/>
      <c r="D459" s="144" t="s">
        <v>172</v>
      </c>
      <c r="F459" s="145" t="s">
        <v>1050</v>
      </c>
      <c r="I459" s="146"/>
      <c r="L459" s="31"/>
      <c r="M459" s="147"/>
      <c r="T459" s="55"/>
      <c r="AT459" s="16" t="s">
        <v>172</v>
      </c>
      <c r="AU459" s="16" t="s">
        <v>182</v>
      </c>
    </row>
    <row r="460" spans="2:65" s="1" customFormat="1" ht="24.2" customHeight="1">
      <c r="B460" s="31"/>
      <c r="C460" s="131" t="s">
        <v>1051</v>
      </c>
      <c r="D460" s="131" t="s">
        <v>165</v>
      </c>
      <c r="E460" s="132" t="s">
        <v>1052</v>
      </c>
      <c r="F460" s="133" t="s">
        <v>1053</v>
      </c>
      <c r="G460" s="134" t="s">
        <v>176</v>
      </c>
      <c r="H460" s="135">
        <v>143</v>
      </c>
      <c r="I460" s="136"/>
      <c r="J460" s="137">
        <f>ROUND(I460*H460,2)</f>
        <v>0</v>
      </c>
      <c r="K460" s="133" t="s">
        <v>169</v>
      </c>
      <c r="L460" s="31"/>
      <c r="M460" s="138" t="s">
        <v>1</v>
      </c>
      <c r="N460" s="139" t="s">
        <v>43</v>
      </c>
      <c r="P460" s="140">
        <f>O460*H460</f>
        <v>0</v>
      </c>
      <c r="Q460" s="140">
        <v>2.7E-2</v>
      </c>
      <c r="R460" s="140">
        <f>Q460*H460</f>
        <v>3.8609999999999998</v>
      </c>
      <c r="S460" s="140">
        <v>0</v>
      </c>
      <c r="T460" s="141">
        <f>S460*H460</f>
        <v>0</v>
      </c>
      <c r="AR460" s="142" t="s">
        <v>170</v>
      </c>
      <c r="AT460" s="142" t="s">
        <v>165</v>
      </c>
      <c r="AU460" s="142" t="s">
        <v>182</v>
      </c>
      <c r="AY460" s="16" t="s">
        <v>162</v>
      </c>
      <c r="BE460" s="143">
        <f>IF(N460="základní",J460,0)</f>
        <v>0</v>
      </c>
      <c r="BF460" s="143">
        <f>IF(N460="snížená",J460,0)</f>
        <v>0</v>
      </c>
      <c r="BG460" s="143">
        <f>IF(N460="zákl. přenesená",J460,0)</f>
        <v>0</v>
      </c>
      <c r="BH460" s="143">
        <f>IF(N460="sníž. přenesená",J460,0)</f>
        <v>0</v>
      </c>
      <c r="BI460" s="143">
        <f>IF(N460="nulová",J460,0)</f>
        <v>0</v>
      </c>
      <c r="BJ460" s="16" t="s">
        <v>86</v>
      </c>
      <c r="BK460" s="143">
        <f>ROUND(I460*H460,2)</f>
        <v>0</v>
      </c>
      <c r="BL460" s="16" t="s">
        <v>170</v>
      </c>
      <c r="BM460" s="142" t="s">
        <v>1054</v>
      </c>
    </row>
    <row r="461" spans="2:65" s="1" customFormat="1" ht="29.25">
      <c r="B461" s="31"/>
      <c r="D461" s="144" t="s">
        <v>172</v>
      </c>
      <c r="F461" s="145" t="s">
        <v>1055</v>
      </c>
      <c r="I461" s="146"/>
      <c r="L461" s="31"/>
      <c r="M461" s="147"/>
      <c r="T461" s="55"/>
      <c r="AT461" s="16" t="s">
        <v>172</v>
      </c>
      <c r="AU461" s="16" t="s">
        <v>182</v>
      </c>
    </row>
    <row r="462" spans="2:65" s="1" customFormat="1" ht="24.2" customHeight="1">
      <c r="B462" s="31"/>
      <c r="C462" s="131" t="s">
        <v>1056</v>
      </c>
      <c r="D462" s="131" t="s">
        <v>165</v>
      </c>
      <c r="E462" s="132" t="s">
        <v>1057</v>
      </c>
      <c r="F462" s="133" t="s">
        <v>1058</v>
      </c>
      <c r="G462" s="134" t="s">
        <v>176</v>
      </c>
      <c r="H462" s="135">
        <v>126.72</v>
      </c>
      <c r="I462" s="136"/>
      <c r="J462" s="137">
        <f>ROUND(I462*H462,2)</f>
        <v>0</v>
      </c>
      <c r="K462" s="133" t="s">
        <v>169</v>
      </c>
      <c r="L462" s="31"/>
      <c r="M462" s="138" t="s">
        <v>1</v>
      </c>
      <c r="N462" s="139" t="s">
        <v>43</v>
      </c>
      <c r="P462" s="140">
        <f>O462*H462</f>
        <v>0</v>
      </c>
      <c r="Q462" s="140">
        <v>2.47E-2</v>
      </c>
      <c r="R462" s="140">
        <f>Q462*H462</f>
        <v>3.1299839999999999</v>
      </c>
      <c r="S462" s="140">
        <v>0</v>
      </c>
      <c r="T462" s="141">
        <f>S462*H462</f>
        <v>0</v>
      </c>
      <c r="AR462" s="142" t="s">
        <v>170</v>
      </c>
      <c r="AT462" s="142" t="s">
        <v>165</v>
      </c>
      <c r="AU462" s="142" t="s">
        <v>182</v>
      </c>
      <c r="AY462" s="16" t="s">
        <v>162</v>
      </c>
      <c r="BE462" s="143">
        <f>IF(N462="základní",J462,0)</f>
        <v>0</v>
      </c>
      <c r="BF462" s="143">
        <f>IF(N462="snížená",J462,0)</f>
        <v>0</v>
      </c>
      <c r="BG462" s="143">
        <f>IF(N462="zákl. přenesená",J462,0)</f>
        <v>0</v>
      </c>
      <c r="BH462" s="143">
        <f>IF(N462="sníž. přenesená",J462,0)</f>
        <v>0</v>
      </c>
      <c r="BI462" s="143">
        <f>IF(N462="nulová",J462,0)</f>
        <v>0</v>
      </c>
      <c r="BJ462" s="16" t="s">
        <v>86</v>
      </c>
      <c r="BK462" s="143">
        <f>ROUND(I462*H462,2)</f>
        <v>0</v>
      </c>
      <c r="BL462" s="16" t="s">
        <v>170</v>
      </c>
      <c r="BM462" s="142" t="s">
        <v>1059</v>
      </c>
    </row>
    <row r="463" spans="2:65" s="1" customFormat="1" ht="29.25">
      <c r="B463" s="31"/>
      <c r="D463" s="144" t="s">
        <v>172</v>
      </c>
      <c r="F463" s="145" t="s">
        <v>1060</v>
      </c>
      <c r="I463" s="146"/>
      <c r="L463" s="31"/>
      <c r="M463" s="147"/>
      <c r="T463" s="55"/>
      <c r="AT463" s="16" t="s">
        <v>172</v>
      </c>
      <c r="AU463" s="16" t="s">
        <v>182</v>
      </c>
    </row>
    <row r="464" spans="2:65" s="12" customFormat="1" ht="11.25">
      <c r="B464" s="148"/>
      <c r="D464" s="144" t="s">
        <v>179</v>
      </c>
      <c r="E464" s="149" t="s">
        <v>1</v>
      </c>
      <c r="F464" s="150" t="s">
        <v>801</v>
      </c>
      <c r="H464" s="151">
        <v>126.72</v>
      </c>
      <c r="I464" s="152"/>
      <c r="L464" s="148"/>
      <c r="M464" s="153"/>
      <c r="T464" s="154"/>
      <c r="AT464" s="149" t="s">
        <v>179</v>
      </c>
      <c r="AU464" s="149" t="s">
        <v>182</v>
      </c>
      <c r="AV464" s="12" t="s">
        <v>88</v>
      </c>
      <c r="AW464" s="12" t="s">
        <v>34</v>
      </c>
      <c r="AX464" s="12" t="s">
        <v>78</v>
      </c>
      <c r="AY464" s="149" t="s">
        <v>162</v>
      </c>
    </row>
    <row r="465" spans="2:65" s="13" customFormat="1" ht="11.25">
      <c r="B465" s="155"/>
      <c r="D465" s="144" t="s">
        <v>179</v>
      </c>
      <c r="E465" s="156" t="s">
        <v>1</v>
      </c>
      <c r="F465" s="157" t="s">
        <v>181</v>
      </c>
      <c r="H465" s="158">
        <v>126.72</v>
      </c>
      <c r="I465" s="159"/>
      <c r="L465" s="155"/>
      <c r="M465" s="160"/>
      <c r="T465" s="161"/>
      <c r="AT465" s="156" t="s">
        <v>179</v>
      </c>
      <c r="AU465" s="156" t="s">
        <v>182</v>
      </c>
      <c r="AV465" s="13" t="s">
        <v>170</v>
      </c>
      <c r="AW465" s="13" t="s">
        <v>34</v>
      </c>
      <c r="AX465" s="13" t="s">
        <v>86</v>
      </c>
      <c r="AY465" s="156" t="s">
        <v>162</v>
      </c>
    </row>
    <row r="466" spans="2:65" s="1" customFormat="1" ht="24.2" customHeight="1">
      <c r="B466" s="31"/>
      <c r="C466" s="131" t="s">
        <v>1061</v>
      </c>
      <c r="D466" s="131" t="s">
        <v>165</v>
      </c>
      <c r="E466" s="132" t="s">
        <v>1062</v>
      </c>
      <c r="F466" s="133" t="s">
        <v>1063</v>
      </c>
      <c r="G466" s="134" t="s">
        <v>176</v>
      </c>
      <c r="H466" s="135">
        <v>147.65</v>
      </c>
      <c r="I466" s="136"/>
      <c r="J466" s="137">
        <f>ROUND(I466*H466,2)</f>
        <v>0</v>
      </c>
      <c r="K466" s="133" t="s">
        <v>169</v>
      </c>
      <c r="L466" s="31"/>
      <c r="M466" s="138" t="s">
        <v>1</v>
      </c>
      <c r="N466" s="139" t="s">
        <v>43</v>
      </c>
      <c r="P466" s="140">
        <f>O466*H466</f>
        <v>0</v>
      </c>
      <c r="Q466" s="140">
        <v>0</v>
      </c>
      <c r="R466" s="140">
        <f>Q466*H466</f>
        <v>0</v>
      </c>
      <c r="S466" s="140">
        <v>0</v>
      </c>
      <c r="T466" s="141">
        <f>S466*H466</f>
        <v>0</v>
      </c>
      <c r="AR466" s="142" t="s">
        <v>170</v>
      </c>
      <c r="AT466" s="142" t="s">
        <v>165</v>
      </c>
      <c r="AU466" s="142" t="s">
        <v>182</v>
      </c>
      <c r="AY466" s="16" t="s">
        <v>162</v>
      </c>
      <c r="BE466" s="143">
        <f>IF(N466="základní",J466,0)</f>
        <v>0</v>
      </c>
      <c r="BF466" s="143">
        <f>IF(N466="snížená",J466,0)</f>
        <v>0</v>
      </c>
      <c r="BG466" s="143">
        <f>IF(N466="zákl. přenesená",J466,0)</f>
        <v>0</v>
      </c>
      <c r="BH466" s="143">
        <f>IF(N466="sníž. přenesená",J466,0)</f>
        <v>0</v>
      </c>
      <c r="BI466" s="143">
        <f>IF(N466="nulová",J466,0)</f>
        <v>0</v>
      </c>
      <c r="BJ466" s="16" t="s">
        <v>86</v>
      </c>
      <c r="BK466" s="143">
        <f>ROUND(I466*H466,2)</f>
        <v>0</v>
      </c>
      <c r="BL466" s="16" t="s">
        <v>170</v>
      </c>
      <c r="BM466" s="142" t="s">
        <v>1064</v>
      </c>
    </row>
    <row r="467" spans="2:65" s="1" customFormat="1" ht="19.5">
      <c r="B467" s="31"/>
      <c r="D467" s="144" t="s">
        <v>172</v>
      </c>
      <c r="F467" s="145" t="s">
        <v>1065</v>
      </c>
      <c r="I467" s="146"/>
      <c r="L467" s="31"/>
      <c r="M467" s="147"/>
      <c r="T467" s="55"/>
      <c r="AT467" s="16" t="s">
        <v>172</v>
      </c>
      <c r="AU467" s="16" t="s">
        <v>182</v>
      </c>
    </row>
    <row r="468" spans="2:65" s="12" customFormat="1" ht="11.25">
      <c r="B468" s="148"/>
      <c r="D468" s="144" t="s">
        <v>179</v>
      </c>
      <c r="E468" s="149" t="s">
        <v>1</v>
      </c>
      <c r="F468" s="150" t="s">
        <v>1066</v>
      </c>
      <c r="H468" s="151">
        <v>147.65</v>
      </c>
      <c r="I468" s="152"/>
      <c r="L468" s="148"/>
      <c r="M468" s="153"/>
      <c r="T468" s="154"/>
      <c r="AT468" s="149" t="s">
        <v>179</v>
      </c>
      <c r="AU468" s="149" t="s">
        <v>182</v>
      </c>
      <c r="AV468" s="12" t="s">
        <v>88</v>
      </c>
      <c r="AW468" s="12" t="s">
        <v>34</v>
      </c>
      <c r="AX468" s="12" t="s">
        <v>78</v>
      </c>
      <c r="AY468" s="149" t="s">
        <v>162</v>
      </c>
    </row>
    <row r="469" spans="2:65" s="13" customFormat="1" ht="11.25">
      <c r="B469" s="155"/>
      <c r="D469" s="144" t="s">
        <v>179</v>
      </c>
      <c r="E469" s="156" t="s">
        <v>1</v>
      </c>
      <c r="F469" s="157" t="s">
        <v>181</v>
      </c>
      <c r="H469" s="158">
        <v>147.65</v>
      </c>
      <c r="I469" s="159"/>
      <c r="L469" s="155"/>
      <c r="M469" s="160"/>
      <c r="T469" s="161"/>
      <c r="AT469" s="156" t="s">
        <v>179</v>
      </c>
      <c r="AU469" s="156" t="s">
        <v>182</v>
      </c>
      <c r="AV469" s="13" t="s">
        <v>170</v>
      </c>
      <c r="AW469" s="13" t="s">
        <v>34</v>
      </c>
      <c r="AX469" s="13" t="s">
        <v>86</v>
      </c>
      <c r="AY469" s="156" t="s">
        <v>162</v>
      </c>
    </row>
    <row r="470" spans="2:65" s="11" customFormat="1" ht="20.85" customHeight="1">
      <c r="B470" s="119"/>
      <c r="D470" s="120" t="s">
        <v>77</v>
      </c>
      <c r="E470" s="129" t="s">
        <v>479</v>
      </c>
      <c r="F470" s="129" t="s">
        <v>1067</v>
      </c>
      <c r="I470" s="122"/>
      <c r="J470" s="130">
        <f>BK470</f>
        <v>0</v>
      </c>
      <c r="L470" s="119"/>
      <c r="M470" s="124"/>
      <c r="P470" s="125">
        <f>SUM(P471:P495)</f>
        <v>0</v>
      </c>
      <c r="R470" s="125">
        <f>SUM(R471:R495)</f>
        <v>18.092397200000001</v>
      </c>
      <c r="T470" s="126">
        <f>SUM(T471:T495)</f>
        <v>0</v>
      </c>
      <c r="AR470" s="120" t="s">
        <v>86</v>
      </c>
      <c r="AT470" s="127" t="s">
        <v>77</v>
      </c>
      <c r="AU470" s="127" t="s">
        <v>88</v>
      </c>
      <c r="AY470" s="120" t="s">
        <v>162</v>
      </c>
      <c r="BK470" s="128">
        <f>SUM(BK471:BK495)</f>
        <v>0</v>
      </c>
    </row>
    <row r="471" spans="2:65" s="1" customFormat="1" ht="37.9" customHeight="1">
      <c r="B471" s="31"/>
      <c r="C471" s="131" t="s">
        <v>1068</v>
      </c>
      <c r="D471" s="131" t="s">
        <v>165</v>
      </c>
      <c r="E471" s="132" t="s">
        <v>1069</v>
      </c>
      <c r="F471" s="133" t="s">
        <v>1070</v>
      </c>
      <c r="G471" s="134" t="s">
        <v>176</v>
      </c>
      <c r="H471" s="135">
        <v>85.7</v>
      </c>
      <c r="I471" s="136"/>
      <c r="J471" s="137">
        <f>ROUND(I471*H471,2)</f>
        <v>0</v>
      </c>
      <c r="K471" s="133" t="s">
        <v>169</v>
      </c>
      <c r="L471" s="31"/>
      <c r="M471" s="138" t="s">
        <v>1</v>
      </c>
      <c r="N471" s="139" t="s">
        <v>43</v>
      </c>
      <c r="P471" s="140">
        <f>O471*H471</f>
        <v>0</v>
      </c>
      <c r="Q471" s="140">
        <v>8.3499999999999998E-3</v>
      </c>
      <c r="R471" s="140">
        <f>Q471*H471</f>
        <v>0.71559499999999998</v>
      </c>
      <c r="S471" s="140">
        <v>0</v>
      </c>
      <c r="T471" s="141">
        <f>S471*H471</f>
        <v>0</v>
      </c>
      <c r="AR471" s="142" t="s">
        <v>170</v>
      </c>
      <c r="AT471" s="142" t="s">
        <v>165</v>
      </c>
      <c r="AU471" s="142" t="s">
        <v>182</v>
      </c>
      <c r="AY471" s="16" t="s">
        <v>162</v>
      </c>
      <c r="BE471" s="143">
        <f>IF(N471="základní",J471,0)</f>
        <v>0</v>
      </c>
      <c r="BF471" s="143">
        <f>IF(N471="snížená",J471,0)</f>
        <v>0</v>
      </c>
      <c r="BG471" s="143">
        <f>IF(N471="zákl. přenesená",J471,0)</f>
        <v>0</v>
      </c>
      <c r="BH471" s="143">
        <f>IF(N471="sníž. přenesená",J471,0)</f>
        <v>0</v>
      </c>
      <c r="BI471" s="143">
        <f>IF(N471="nulová",J471,0)</f>
        <v>0</v>
      </c>
      <c r="BJ471" s="16" t="s">
        <v>86</v>
      </c>
      <c r="BK471" s="143">
        <f>ROUND(I471*H471,2)</f>
        <v>0</v>
      </c>
      <c r="BL471" s="16" t="s">
        <v>170</v>
      </c>
      <c r="BM471" s="142" t="s">
        <v>1071</v>
      </c>
    </row>
    <row r="472" spans="2:65" s="1" customFormat="1" ht="29.25">
      <c r="B472" s="31"/>
      <c r="D472" s="144" t="s">
        <v>172</v>
      </c>
      <c r="F472" s="145" t="s">
        <v>1072</v>
      </c>
      <c r="I472" s="146"/>
      <c r="L472" s="31"/>
      <c r="M472" s="147"/>
      <c r="T472" s="55"/>
      <c r="AT472" s="16" t="s">
        <v>172</v>
      </c>
      <c r="AU472" s="16" t="s">
        <v>182</v>
      </c>
    </row>
    <row r="473" spans="2:65" s="1" customFormat="1" ht="44.25" customHeight="1">
      <c r="B473" s="31"/>
      <c r="C473" s="131" t="s">
        <v>1073</v>
      </c>
      <c r="D473" s="131" t="s">
        <v>165</v>
      </c>
      <c r="E473" s="132" t="s">
        <v>1074</v>
      </c>
      <c r="F473" s="133" t="s">
        <v>1075</v>
      </c>
      <c r="G473" s="134" t="s">
        <v>176</v>
      </c>
      <c r="H473" s="135">
        <v>194.3</v>
      </c>
      <c r="I473" s="136"/>
      <c r="J473" s="137">
        <f>ROUND(I473*H473,2)</f>
        <v>0</v>
      </c>
      <c r="K473" s="133" t="s">
        <v>169</v>
      </c>
      <c r="L473" s="31"/>
      <c r="M473" s="138" t="s">
        <v>1</v>
      </c>
      <c r="N473" s="139" t="s">
        <v>43</v>
      </c>
      <c r="P473" s="140">
        <f>O473*H473</f>
        <v>0</v>
      </c>
      <c r="Q473" s="140">
        <v>8.3499999999999998E-3</v>
      </c>
      <c r="R473" s="140">
        <f>Q473*H473</f>
        <v>1.6224050000000001</v>
      </c>
      <c r="S473" s="140">
        <v>0</v>
      </c>
      <c r="T473" s="141">
        <f>S473*H473</f>
        <v>0</v>
      </c>
      <c r="AR473" s="142" t="s">
        <v>170</v>
      </c>
      <c r="AT473" s="142" t="s">
        <v>165</v>
      </c>
      <c r="AU473" s="142" t="s">
        <v>182</v>
      </c>
      <c r="AY473" s="16" t="s">
        <v>162</v>
      </c>
      <c r="BE473" s="143">
        <f>IF(N473="základní",J473,0)</f>
        <v>0</v>
      </c>
      <c r="BF473" s="143">
        <f>IF(N473="snížená",J473,0)</f>
        <v>0</v>
      </c>
      <c r="BG473" s="143">
        <f>IF(N473="zákl. přenesená",J473,0)</f>
        <v>0</v>
      </c>
      <c r="BH473" s="143">
        <f>IF(N473="sníž. přenesená",J473,0)</f>
        <v>0</v>
      </c>
      <c r="BI473" s="143">
        <f>IF(N473="nulová",J473,0)</f>
        <v>0</v>
      </c>
      <c r="BJ473" s="16" t="s">
        <v>86</v>
      </c>
      <c r="BK473" s="143">
        <f>ROUND(I473*H473,2)</f>
        <v>0</v>
      </c>
      <c r="BL473" s="16" t="s">
        <v>170</v>
      </c>
      <c r="BM473" s="142" t="s">
        <v>1076</v>
      </c>
    </row>
    <row r="474" spans="2:65" s="1" customFormat="1" ht="19.5">
      <c r="B474" s="31"/>
      <c r="D474" s="144" t="s">
        <v>172</v>
      </c>
      <c r="F474" s="145" t="s">
        <v>1077</v>
      </c>
      <c r="I474" s="146"/>
      <c r="L474" s="31"/>
      <c r="M474" s="147"/>
      <c r="T474" s="55"/>
      <c r="AT474" s="16" t="s">
        <v>172</v>
      </c>
      <c r="AU474" s="16" t="s">
        <v>182</v>
      </c>
    </row>
    <row r="475" spans="2:65" s="12" customFormat="1" ht="11.25">
      <c r="B475" s="148"/>
      <c r="D475" s="144" t="s">
        <v>179</v>
      </c>
      <c r="E475" s="149" t="s">
        <v>1</v>
      </c>
      <c r="F475" s="150" t="s">
        <v>1078</v>
      </c>
      <c r="H475" s="151">
        <v>41.3</v>
      </c>
      <c r="I475" s="152"/>
      <c r="L475" s="148"/>
      <c r="M475" s="153"/>
      <c r="T475" s="154"/>
      <c r="AT475" s="149" t="s">
        <v>179</v>
      </c>
      <c r="AU475" s="149" t="s">
        <v>182</v>
      </c>
      <c r="AV475" s="12" t="s">
        <v>88</v>
      </c>
      <c r="AW475" s="12" t="s">
        <v>34</v>
      </c>
      <c r="AX475" s="12" t="s">
        <v>78</v>
      </c>
      <c r="AY475" s="149" t="s">
        <v>162</v>
      </c>
    </row>
    <row r="476" spans="2:65" s="12" customFormat="1" ht="11.25">
      <c r="B476" s="148"/>
      <c r="D476" s="144" t="s">
        <v>179</v>
      </c>
      <c r="E476" s="149" t="s">
        <v>1</v>
      </c>
      <c r="F476" s="150" t="s">
        <v>1079</v>
      </c>
      <c r="H476" s="151">
        <v>66</v>
      </c>
      <c r="I476" s="152"/>
      <c r="L476" s="148"/>
      <c r="M476" s="153"/>
      <c r="T476" s="154"/>
      <c r="AT476" s="149" t="s">
        <v>179</v>
      </c>
      <c r="AU476" s="149" t="s">
        <v>182</v>
      </c>
      <c r="AV476" s="12" t="s">
        <v>88</v>
      </c>
      <c r="AW476" s="12" t="s">
        <v>34</v>
      </c>
      <c r="AX476" s="12" t="s">
        <v>78</v>
      </c>
      <c r="AY476" s="149" t="s">
        <v>162</v>
      </c>
    </row>
    <row r="477" spans="2:65" s="12" customFormat="1" ht="11.25">
      <c r="B477" s="148"/>
      <c r="D477" s="144" t="s">
        <v>179</v>
      </c>
      <c r="E477" s="149" t="s">
        <v>1</v>
      </c>
      <c r="F477" s="150" t="s">
        <v>1080</v>
      </c>
      <c r="H477" s="151">
        <v>87</v>
      </c>
      <c r="I477" s="152"/>
      <c r="L477" s="148"/>
      <c r="M477" s="153"/>
      <c r="T477" s="154"/>
      <c r="AT477" s="149" t="s">
        <v>179</v>
      </c>
      <c r="AU477" s="149" t="s">
        <v>182</v>
      </c>
      <c r="AV477" s="12" t="s">
        <v>88</v>
      </c>
      <c r="AW477" s="12" t="s">
        <v>34</v>
      </c>
      <c r="AX477" s="12" t="s">
        <v>78</v>
      </c>
      <c r="AY477" s="149" t="s">
        <v>162</v>
      </c>
    </row>
    <row r="478" spans="2:65" s="13" customFormat="1" ht="11.25">
      <c r="B478" s="155"/>
      <c r="D478" s="144" t="s">
        <v>179</v>
      </c>
      <c r="E478" s="156" t="s">
        <v>1</v>
      </c>
      <c r="F478" s="157" t="s">
        <v>181</v>
      </c>
      <c r="H478" s="158">
        <v>194.3</v>
      </c>
      <c r="I478" s="159"/>
      <c r="L478" s="155"/>
      <c r="M478" s="160"/>
      <c r="T478" s="161"/>
      <c r="AT478" s="156" t="s">
        <v>179</v>
      </c>
      <c r="AU478" s="156" t="s">
        <v>182</v>
      </c>
      <c r="AV478" s="13" t="s">
        <v>170</v>
      </c>
      <c r="AW478" s="13" t="s">
        <v>34</v>
      </c>
      <c r="AX478" s="13" t="s">
        <v>86</v>
      </c>
      <c r="AY478" s="156" t="s">
        <v>162</v>
      </c>
    </row>
    <row r="479" spans="2:65" s="1" customFormat="1" ht="24.2" customHeight="1">
      <c r="B479" s="31"/>
      <c r="C479" s="173" t="s">
        <v>1081</v>
      </c>
      <c r="D479" s="173" t="s">
        <v>644</v>
      </c>
      <c r="E479" s="174" t="s">
        <v>1082</v>
      </c>
      <c r="F479" s="175" t="s">
        <v>1083</v>
      </c>
      <c r="G479" s="176" t="s">
        <v>176</v>
      </c>
      <c r="H479" s="177">
        <v>294.05</v>
      </c>
      <c r="I479" s="178"/>
      <c r="J479" s="179">
        <f>ROUND(I479*H479,2)</f>
        <v>0</v>
      </c>
      <c r="K479" s="175" t="s">
        <v>169</v>
      </c>
      <c r="L479" s="180"/>
      <c r="M479" s="181" t="s">
        <v>1</v>
      </c>
      <c r="N479" s="182" t="s">
        <v>43</v>
      </c>
      <c r="P479" s="140">
        <f>O479*H479</f>
        <v>0</v>
      </c>
      <c r="Q479" s="140">
        <v>2.3999999999999998E-3</v>
      </c>
      <c r="R479" s="140">
        <f>Q479*H479</f>
        <v>0.70572000000000001</v>
      </c>
      <c r="S479" s="140">
        <v>0</v>
      </c>
      <c r="T479" s="141">
        <f>S479*H479</f>
        <v>0</v>
      </c>
      <c r="AR479" s="142" t="s">
        <v>205</v>
      </c>
      <c r="AT479" s="142" t="s">
        <v>644</v>
      </c>
      <c r="AU479" s="142" t="s">
        <v>182</v>
      </c>
      <c r="AY479" s="16" t="s">
        <v>162</v>
      </c>
      <c r="BE479" s="143">
        <f>IF(N479="základní",J479,0)</f>
        <v>0</v>
      </c>
      <c r="BF479" s="143">
        <f>IF(N479="snížená",J479,0)</f>
        <v>0</v>
      </c>
      <c r="BG479" s="143">
        <f>IF(N479="zákl. přenesená",J479,0)</f>
        <v>0</v>
      </c>
      <c r="BH479" s="143">
        <f>IF(N479="sníž. přenesená",J479,0)</f>
        <v>0</v>
      </c>
      <c r="BI479" s="143">
        <f>IF(N479="nulová",J479,0)</f>
        <v>0</v>
      </c>
      <c r="BJ479" s="16" t="s">
        <v>86</v>
      </c>
      <c r="BK479" s="143">
        <f>ROUND(I479*H479,2)</f>
        <v>0</v>
      </c>
      <c r="BL479" s="16" t="s">
        <v>170</v>
      </c>
      <c r="BM479" s="142" t="s">
        <v>1084</v>
      </c>
    </row>
    <row r="480" spans="2:65" s="1" customFormat="1" ht="44.25" customHeight="1">
      <c r="B480" s="31"/>
      <c r="C480" s="131" t="s">
        <v>1085</v>
      </c>
      <c r="D480" s="131" t="s">
        <v>165</v>
      </c>
      <c r="E480" s="132" t="s">
        <v>1086</v>
      </c>
      <c r="F480" s="133" t="s">
        <v>1087</v>
      </c>
      <c r="G480" s="134" t="s">
        <v>176</v>
      </c>
      <c r="H480" s="135">
        <v>925.06</v>
      </c>
      <c r="I480" s="136"/>
      <c r="J480" s="137">
        <f>ROUND(I480*H480,2)</f>
        <v>0</v>
      </c>
      <c r="K480" s="133" t="s">
        <v>169</v>
      </c>
      <c r="L480" s="31"/>
      <c r="M480" s="138" t="s">
        <v>1</v>
      </c>
      <c r="N480" s="139" t="s">
        <v>43</v>
      </c>
      <c r="P480" s="140">
        <f>O480*H480</f>
        <v>0</v>
      </c>
      <c r="Q480" s="140">
        <v>8.6E-3</v>
      </c>
      <c r="R480" s="140">
        <f>Q480*H480</f>
        <v>7.9555159999999994</v>
      </c>
      <c r="S480" s="140">
        <v>0</v>
      </c>
      <c r="T480" s="141">
        <f>S480*H480</f>
        <v>0</v>
      </c>
      <c r="AR480" s="142" t="s">
        <v>170</v>
      </c>
      <c r="AT480" s="142" t="s">
        <v>165</v>
      </c>
      <c r="AU480" s="142" t="s">
        <v>182</v>
      </c>
      <c r="AY480" s="16" t="s">
        <v>162</v>
      </c>
      <c r="BE480" s="143">
        <f>IF(N480="základní",J480,0)</f>
        <v>0</v>
      </c>
      <c r="BF480" s="143">
        <f>IF(N480="snížená",J480,0)</f>
        <v>0</v>
      </c>
      <c r="BG480" s="143">
        <f>IF(N480="zákl. přenesená",J480,0)</f>
        <v>0</v>
      </c>
      <c r="BH480" s="143">
        <f>IF(N480="sníž. přenesená",J480,0)</f>
        <v>0</v>
      </c>
      <c r="BI480" s="143">
        <f>IF(N480="nulová",J480,0)</f>
        <v>0</v>
      </c>
      <c r="BJ480" s="16" t="s">
        <v>86</v>
      </c>
      <c r="BK480" s="143">
        <f>ROUND(I480*H480,2)</f>
        <v>0</v>
      </c>
      <c r="BL480" s="16" t="s">
        <v>170</v>
      </c>
      <c r="BM480" s="142" t="s">
        <v>1088</v>
      </c>
    </row>
    <row r="481" spans="2:65" s="1" customFormat="1" ht="19.5">
      <c r="B481" s="31"/>
      <c r="D481" s="144" t="s">
        <v>172</v>
      </c>
      <c r="F481" s="145" t="s">
        <v>1077</v>
      </c>
      <c r="I481" s="146"/>
      <c r="L481" s="31"/>
      <c r="M481" s="147"/>
      <c r="T481" s="55"/>
      <c r="AT481" s="16" t="s">
        <v>172</v>
      </c>
      <c r="AU481" s="16" t="s">
        <v>182</v>
      </c>
    </row>
    <row r="482" spans="2:65" s="12" customFormat="1" ht="11.25">
      <c r="B482" s="148"/>
      <c r="D482" s="144" t="s">
        <v>179</v>
      </c>
      <c r="E482" s="149" t="s">
        <v>1</v>
      </c>
      <c r="F482" s="150" t="s">
        <v>1089</v>
      </c>
      <c r="H482" s="151">
        <v>283.06</v>
      </c>
      <c r="I482" s="152"/>
      <c r="L482" s="148"/>
      <c r="M482" s="153"/>
      <c r="T482" s="154"/>
      <c r="AT482" s="149" t="s">
        <v>179</v>
      </c>
      <c r="AU482" s="149" t="s">
        <v>182</v>
      </c>
      <c r="AV482" s="12" t="s">
        <v>88</v>
      </c>
      <c r="AW482" s="12" t="s">
        <v>34</v>
      </c>
      <c r="AX482" s="12" t="s">
        <v>78</v>
      </c>
      <c r="AY482" s="149" t="s">
        <v>162</v>
      </c>
    </row>
    <row r="483" spans="2:65" s="12" customFormat="1" ht="11.25">
      <c r="B483" s="148"/>
      <c r="D483" s="144" t="s">
        <v>179</v>
      </c>
      <c r="E483" s="149" t="s">
        <v>1</v>
      </c>
      <c r="F483" s="150" t="s">
        <v>1090</v>
      </c>
      <c r="H483" s="151">
        <v>152</v>
      </c>
      <c r="I483" s="152"/>
      <c r="L483" s="148"/>
      <c r="M483" s="153"/>
      <c r="T483" s="154"/>
      <c r="AT483" s="149" t="s">
        <v>179</v>
      </c>
      <c r="AU483" s="149" t="s">
        <v>182</v>
      </c>
      <c r="AV483" s="12" t="s">
        <v>88</v>
      </c>
      <c r="AW483" s="12" t="s">
        <v>34</v>
      </c>
      <c r="AX483" s="12" t="s">
        <v>78</v>
      </c>
      <c r="AY483" s="149" t="s">
        <v>162</v>
      </c>
    </row>
    <row r="484" spans="2:65" s="12" customFormat="1" ht="11.25">
      <c r="B484" s="148"/>
      <c r="D484" s="144" t="s">
        <v>179</v>
      </c>
      <c r="E484" s="149" t="s">
        <v>1</v>
      </c>
      <c r="F484" s="150" t="s">
        <v>1091</v>
      </c>
      <c r="H484" s="151">
        <v>328</v>
      </c>
      <c r="I484" s="152"/>
      <c r="L484" s="148"/>
      <c r="M484" s="153"/>
      <c r="T484" s="154"/>
      <c r="AT484" s="149" t="s">
        <v>179</v>
      </c>
      <c r="AU484" s="149" t="s">
        <v>182</v>
      </c>
      <c r="AV484" s="12" t="s">
        <v>88</v>
      </c>
      <c r="AW484" s="12" t="s">
        <v>34</v>
      </c>
      <c r="AX484" s="12" t="s">
        <v>78</v>
      </c>
      <c r="AY484" s="149" t="s">
        <v>162</v>
      </c>
    </row>
    <row r="485" spans="2:65" s="12" customFormat="1" ht="11.25">
      <c r="B485" s="148"/>
      <c r="D485" s="144" t="s">
        <v>179</v>
      </c>
      <c r="E485" s="149" t="s">
        <v>1</v>
      </c>
      <c r="F485" s="150" t="s">
        <v>1092</v>
      </c>
      <c r="H485" s="151">
        <v>162</v>
      </c>
      <c r="I485" s="152"/>
      <c r="L485" s="148"/>
      <c r="M485" s="153"/>
      <c r="T485" s="154"/>
      <c r="AT485" s="149" t="s">
        <v>179</v>
      </c>
      <c r="AU485" s="149" t="s">
        <v>182</v>
      </c>
      <c r="AV485" s="12" t="s">
        <v>88</v>
      </c>
      <c r="AW485" s="12" t="s">
        <v>34</v>
      </c>
      <c r="AX485" s="12" t="s">
        <v>78</v>
      </c>
      <c r="AY485" s="149" t="s">
        <v>162</v>
      </c>
    </row>
    <row r="486" spans="2:65" s="13" customFormat="1" ht="11.25">
      <c r="B486" s="155"/>
      <c r="D486" s="144" t="s">
        <v>179</v>
      </c>
      <c r="E486" s="156" t="s">
        <v>1</v>
      </c>
      <c r="F486" s="157" t="s">
        <v>181</v>
      </c>
      <c r="H486" s="158">
        <v>925.06</v>
      </c>
      <c r="I486" s="159"/>
      <c r="L486" s="155"/>
      <c r="M486" s="160"/>
      <c r="T486" s="161"/>
      <c r="AT486" s="156" t="s">
        <v>179</v>
      </c>
      <c r="AU486" s="156" t="s">
        <v>182</v>
      </c>
      <c r="AV486" s="13" t="s">
        <v>170</v>
      </c>
      <c r="AW486" s="13" t="s">
        <v>34</v>
      </c>
      <c r="AX486" s="13" t="s">
        <v>86</v>
      </c>
      <c r="AY486" s="156" t="s">
        <v>162</v>
      </c>
    </row>
    <row r="487" spans="2:65" s="1" customFormat="1" ht="21.75" customHeight="1">
      <c r="B487" s="31"/>
      <c r="C487" s="173" t="s">
        <v>1093</v>
      </c>
      <c r="D487" s="173" t="s">
        <v>644</v>
      </c>
      <c r="E487" s="174" t="s">
        <v>1094</v>
      </c>
      <c r="F487" s="175" t="s">
        <v>1095</v>
      </c>
      <c r="G487" s="176" t="s">
        <v>176</v>
      </c>
      <c r="H487" s="177">
        <v>971.31299999999999</v>
      </c>
      <c r="I487" s="178"/>
      <c r="J487" s="179">
        <f>ROUND(I487*H487,2)</f>
        <v>0</v>
      </c>
      <c r="K487" s="175" t="s">
        <v>169</v>
      </c>
      <c r="L487" s="180"/>
      <c r="M487" s="181" t="s">
        <v>1</v>
      </c>
      <c r="N487" s="182" t="s">
        <v>43</v>
      </c>
      <c r="P487" s="140">
        <f>O487*H487</f>
        <v>0</v>
      </c>
      <c r="Q487" s="140">
        <v>2.3999999999999998E-3</v>
      </c>
      <c r="R487" s="140">
        <f>Q487*H487</f>
        <v>2.3311511999999999</v>
      </c>
      <c r="S487" s="140">
        <v>0</v>
      </c>
      <c r="T487" s="141">
        <f>S487*H487</f>
        <v>0</v>
      </c>
      <c r="AR487" s="142" t="s">
        <v>205</v>
      </c>
      <c r="AT487" s="142" t="s">
        <v>644</v>
      </c>
      <c r="AU487" s="142" t="s">
        <v>182</v>
      </c>
      <c r="AY487" s="16" t="s">
        <v>162</v>
      </c>
      <c r="BE487" s="143">
        <f>IF(N487="základní",J487,0)</f>
        <v>0</v>
      </c>
      <c r="BF487" s="143">
        <f>IF(N487="snížená",J487,0)</f>
        <v>0</v>
      </c>
      <c r="BG487" s="143">
        <f>IF(N487="zákl. přenesená",J487,0)</f>
        <v>0</v>
      </c>
      <c r="BH487" s="143">
        <f>IF(N487="sníž. přenesená",J487,0)</f>
        <v>0</v>
      </c>
      <c r="BI487" s="143">
        <f>IF(N487="nulová",J487,0)</f>
        <v>0</v>
      </c>
      <c r="BJ487" s="16" t="s">
        <v>86</v>
      </c>
      <c r="BK487" s="143">
        <f>ROUND(I487*H487,2)</f>
        <v>0</v>
      </c>
      <c r="BL487" s="16" t="s">
        <v>170</v>
      </c>
      <c r="BM487" s="142" t="s">
        <v>1096</v>
      </c>
    </row>
    <row r="488" spans="2:65" s="12" customFormat="1" ht="11.25">
      <c r="B488" s="148"/>
      <c r="D488" s="144" t="s">
        <v>179</v>
      </c>
      <c r="F488" s="150" t="s">
        <v>1097</v>
      </c>
      <c r="H488" s="151">
        <v>971.31299999999999</v>
      </c>
      <c r="I488" s="152"/>
      <c r="L488" s="148"/>
      <c r="M488" s="153"/>
      <c r="T488" s="154"/>
      <c r="AT488" s="149" t="s">
        <v>179</v>
      </c>
      <c r="AU488" s="149" t="s">
        <v>182</v>
      </c>
      <c r="AV488" s="12" t="s">
        <v>88</v>
      </c>
      <c r="AW488" s="12" t="s">
        <v>4</v>
      </c>
      <c r="AX488" s="12" t="s">
        <v>86</v>
      </c>
      <c r="AY488" s="149" t="s">
        <v>162</v>
      </c>
    </row>
    <row r="489" spans="2:65" s="1" customFormat="1" ht="24.2" customHeight="1">
      <c r="B489" s="31"/>
      <c r="C489" s="131" t="s">
        <v>1098</v>
      </c>
      <c r="D489" s="131" t="s">
        <v>165</v>
      </c>
      <c r="E489" s="132" t="s">
        <v>1099</v>
      </c>
      <c r="F489" s="133" t="s">
        <v>1100</v>
      </c>
      <c r="G489" s="134" t="s">
        <v>176</v>
      </c>
      <c r="H489" s="135">
        <v>145.6</v>
      </c>
      <c r="I489" s="136"/>
      <c r="J489" s="137">
        <f>ROUND(I489*H489,2)</f>
        <v>0</v>
      </c>
      <c r="K489" s="133" t="s">
        <v>169</v>
      </c>
      <c r="L489" s="31"/>
      <c r="M489" s="138" t="s">
        <v>1</v>
      </c>
      <c r="N489" s="139" t="s">
        <v>43</v>
      </c>
      <c r="P489" s="140">
        <f>O489*H489</f>
        <v>0</v>
      </c>
      <c r="Q489" s="140">
        <v>1.46E-2</v>
      </c>
      <c r="R489" s="140">
        <f>Q489*H489</f>
        <v>2.1257600000000001</v>
      </c>
      <c r="S489" s="140">
        <v>0</v>
      </c>
      <c r="T489" s="141">
        <f>S489*H489</f>
        <v>0</v>
      </c>
      <c r="AR489" s="142" t="s">
        <v>170</v>
      </c>
      <c r="AT489" s="142" t="s">
        <v>165</v>
      </c>
      <c r="AU489" s="142" t="s">
        <v>182</v>
      </c>
      <c r="AY489" s="16" t="s">
        <v>162</v>
      </c>
      <c r="BE489" s="143">
        <f>IF(N489="základní",J489,0)</f>
        <v>0</v>
      </c>
      <c r="BF489" s="143">
        <f>IF(N489="snížená",J489,0)</f>
        <v>0</v>
      </c>
      <c r="BG489" s="143">
        <f>IF(N489="zákl. přenesená",J489,0)</f>
        <v>0</v>
      </c>
      <c r="BH489" s="143">
        <f>IF(N489="sníž. přenesená",J489,0)</f>
        <v>0</v>
      </c>
      <c r="BI489" s="143">
        <f>IF(N489="nulová",J489,0)</f>
        <v>0</v>
      </c>
      <c r="BJ489" s="16" t="s">
        <v>86</v>
      </c>
      <c r="BK489" s="143">
        <f>ROUND(I489*H489,2)</f>
        <v>0</v>
      </c>
      <c r="BL489" s="16" t="s">
        <v>170</v>
      </c>
      <c r="BM489" s="142" t="s">
        <v>1101</v>
      </c>
    </row>
    <row r="490" spans="2:65" s="1" customFormat="1" ht="29.25">
      <c r="B490" s="31"/>
      <c r="D490" s="144" t="s">
        <v>172</v>
      </c>
      <c r="F490" s="145" t="s">
        <v>1102</v>
      </c>
      <c r="I490" s="146"/>
      <c r="L490" s="31"/>
      <c r="M490" s="147"/>
      <c r="T490" s="55"/>
      <c r="AT490" s="16" t="s">
        <v>172</v>
      </c>
      <c r="AU490" s="16" t="s">
        <v>182</v>
      </c>
    </row>
    <row r="491" spans="2:65" s="1" customFormat="1" ht="24.2" customHeight="1">
      <c r="B491" s="31"/>
      <c r="C491" s="131" t="s">
        <v>1103</v>
      </c>
      <c r="D491" s="131" t="s">
        <v>165</v>
      </c>
      <c r="E491" s="132" t="s">
        <v>1104</v>
      </c>
      <c r="F491" s="133" t="s">
        <v>1105</v>
      </c>
      <c r="G491" s="134" t="s">
        <v>176</v>
      </c>
      <c r="H491" s="135">
        <v>925</v>
      </c>
      <c r="I491" s="136"/>
      <c r="J491" s="137">
        <f>ROUND(I491*H491,2)</f>
        <v>0</v>
      </c>
      <c r="K491" s="133" t="s">
        <v>169</v>
      </c>
      <c r="L491" s="31"/>
      <c r="M491" s="138" t="s">
        <v>1</v>
      </c>
      <c r="N491" s="139" t="s">
        <v>43</v>
      </c>
      <c r="P491" s="140">
        <f>O491*H491</f>
        <v>0</v>
      </c>
      <c r="Q491" s="140">
        <v>2.8500000000000001E-3</v>
      </c>
      <c r="R491" s="140">
        <f>Q491*H491</f>
        <v>2.63625</v>
      </c>
      <c r="S491" s="140">
        <v>0</v>
      </c>
      <c r="T491" s="141">
        <f>S491*H491</f>
        <v>0</v>
      </c>
      <c r="AR491" s="142" t="s">
        <v>170</v>
      </c>
      <c r="AT491" s="142" t="s">
        <v>165</v>
      </c>
      <c r="AU491" s="142" t="s">
        <v>182</v>
      </c>
      <c r="AY491" s="16" t="s">
        <v>162</v>
      </c>
      <c r="BE491" s="143">
        <f>IF(N491="základní",J491,0)</f>
        <v>0</v>
      </c>
      <c r="BF491" s="143">
        <f>IF(N491="snížená",J491,0)</f>
        <v>0</v>
      </c>
      <c r="BG491" s="143">
        <f>IF(N491="zákl. přenesená",J491,0)</f>
        <v>0</v>
      </c>
      <c r="BH491" s="143">
        <f>IF(N491="sníž. přenesená",J491,0)</f>
        <v>0</v>
      </c>
      <c r="BI491" s="143">
        <f>IF(N491="nulová",J491,0)</f>
        <v>0</v>
      </c>
      <c r="BJ491" s="16" t="s">
        <v>86</v>
      </c>
      <c r="BK491" s="143">
        <f>ROUND(I491*H491,2)</f>
        <v>0</v>
      </c>
      <c r="BL491" s="16" t="s">
        <v>170</v>
      </c>
      <c r="BM491" s="142" t="s">
        <v>1106</v>
      </c>
    </row>
    <row r="492" spans="2:65" s="1" customFormat="1" ht="24.2" customHeight="1">
      <c r="B492" s="31"/>
      <c r="C492" s="131" t="s">
        <v>1107</v>
      </c>
      <c r="D492" s="131" t="s">
        <v>165</v>
      </c>
      <c r="E492" s="132" t="s">
        <v>1062</v>
      </c>
      <c r="F492" s="133" t="s">
        <v>1063</v>
      </c>
      <c r="G492" s="134" t="s">
        <v>176</v>
      </c>
      <c r="H492" s="135">
        <v>147.84</v>
      </c>
      <c r="I492" s="136"/>
      <c r="J492" s="137">
        <f>ROUND(I492*H492,2)</f>
        <v>0</v>
      </c>
      <c r="K492" s="133" t="s">
        <v>169</v>
      </c>
      <c r="L492" s="31"/>
      <c r="M492" s="138" t="s">
        <v>1</v>
      </c>
      <c r="N492" s="139" t="s">
        <v>43</v>
      </c>
      <c r="P492" s="140">
        <f>O492*H492</f>
        <v>0</v>
      </c>
      <c r="Q492" s="140">
        <v>0</v>
      </c>
      <c r="R492" s="140">
        <f>Q492*H492</f>
        <v>0</v>
      </c>
      <c r="S492" s="140">
        <v>0</v>
      </c>
      <c r="T492" s="141">
        <f>S492*H492</f>
        <v>0</v>
      </c>
      <c r="AR492" s="142" t="s">
        <v>170</v>
      </c>
      <c r="AT492" s="142" t="s">
        <v>165</v>
      </c>
      <c r="AU492" s="142" t="s">
        <v>182</v>
      </c>
      <c r="AY492" s="16" t="s">
        <v>162</v>
      </c>
      <c r="BE492" s="143">
        <f>IF(N492="základní",J492,0)</f>
        <v>0</v>
      </c>
      <c r="BF492" s="143">
        <f>IF(N492="snížená",J492,0)</f>
        <v>0</v>
      </c>
      <c r="BG492" s="143">
        <f>IF(N492="zákl. přenesená",J492,0)</f>
        <v>0</v>
      </c>
      <c r="BH492" s="143">
        <f>IF(N492="sníž. přenesená",J492,0)</f>
        <v>0</v>
      </c>
      <c r="BI492" s="143">
        <f>IF(N492="nulová",J492,0)</f>
        <v>0</v>
      </c>
      <c r="BJ492" s="16" t="s">
        <v>86</v>
      </c>
      <c r="BK492" s="143">
        <f>ROUND(I492*H492,2)</f>
        <v>0</v>
      </c>
      <c r="BL492" s="16" t="s">
        <v>170</v>
      </c>
      <c r="BM492" s="142" t="s">
        <v>1108</v>
      </c>
    </row>
    <row r="493" spans="2:65" s="1" customFormat="1" ht="19.5">
      <c r="B493" s="31"/>
      <c r="D493" s="144" t="s">
        <v>172</v>
      </c>
      <c r="F493" s="145" t="s">
        <v>1065</v>
      </c>
      <c r="I493" s="146"/>
      <c r="L493" s="31"/>
      <c r="M493" s="147"/>
      <c r="T493" s="55"/>
      <c r="AT493" s="16" t="s">
        <v>172</v>
      </c>
      <c r="AU493" s="16" t="s">
        <v>182</v>
      </c>
    </row>
    <row r="494" spans="2:65" s="12" customFormat="1" ht="11.25">
      <c r="B494" s="148"/>
      <c r="D494" s="144" t="s">
        <v>179</v>
      </c>
      <c r="E494" s="149" t="s">
        <v>1</v>
      </c>
      <c r="F494" s="150" t="s">
        <v>1109</v>
      </c>
      <c r="H494" s="151">
        <v>147.84</v>
      </c>
      <c r="I494" s="152"/>
      <c r="L494" s="148"/>
      <c r="M494" s="153"/>
      <c r="T494" s="154"/>
      <c r="AT494" s="149" t="s">
        <v>179</v>
      </c>
      <c r="AU494" s="149" t="s">
        <v>182</v>
      </c>
      <c r="AV494" s="12" t="s">
        <v>88</v>
      </c>
      <c r="AW494" s="12" t="s">
        <v>34</v>
      </c>
      <c r="AX494" s="12" t="s">
        <v>78</v>
      </c>
      <c r="AY494" s="149" t="s">
        <v>162</v>
      </c>
    </row>
    <row r="495" spans="2:65" s="13" customFormat="1" ht="11.25">
      <c r="B495" s="155"/>
      <c r="D495" s="144" t="s">
        <v>179</v>
      </c>
      <c r="E495" s="156" t="s">
        <v>1</v>
      </c>
      <c r="F495" s="157" t="s">
        <v>181</v>
      </c>
      <c r="H495" s="158">
        <v>147.84</v>
      </c>
      <c r="I495" s="159"/>
      <c r="L495" s="155"/>
      <c r="M495" s="160"/>
      <c r="T495" s="161"/>
      <c r="AT495" s="156" t="s">
        <v>179</v>
      </c>
      <c r="AU495" s="156" t="s">
        <v>182</v>
      </c>
      <c r="AV495" s="13" t="s">
        <v>170</v>
      </c>
      <c r="AW495" s="13" t="s">
        <v>34</v>
      </c>
      <c r="AX495" s="13" t="s">
        <v>86</v>
      </c>
      <c r="AY495" s="156" t="s">
        <v>162</v>
      </c>
    </row>
    <row r="496" spans="2:65" s="11" customFormat="1" ht="20.85" customHeight="1">
      <c r="B496" s="119"/>
      <c r="D496" s="120" t="s">
        <v>77</v>
      </c>
      <c r="E496" s="129" t="s">
        <v>485</v>
      </c>
      <c r="F496" s="129" t="s">
        <v>1110</v>
      </c>
      <c r="I496" s="122"/>
      <c r="J496" s="130">
        <f>BK496</f>
        <v>0</v>
      </c>
      <c r="L496" s="119"/>
      <c r="M496" s="124"/>
      <c r="P496" s="125">
        <f>SUM(P497:P533)</f>
        <v>0</v>
      </c>
      <c r="R496" s="125">
        <f>SUM(R497:R533)</f>
        <v>416.0773648</v>
      </c>
      <c r="T496" s="126">
        <f>SUM(T497:T533)</f>
        <v>0</v>
      </c>
      <c r="AR496" s="120" t="s">
        <v>86</v>
      </c>
      <c r="AT496" s="127" t="s">
        <v>77</v>
      </c>
      <c r="AU496" s="127" t="s">
        <v>88</v>
      </c>
      <c r="AY496" s="120" t="s">
        <v>162</v>
      </c>
      <c r="BK496" s="128">
        <f>SUM(BK497:BK533)</f>
        <v>0</v>
      </c>
    </row>
    <row r="497" spans="2:65" s="1" customFormat="1" ht="33" customHeight="1">
      <c r="B497" s="31"/>
      <c r="C497" s="131" t="s">
        <v>1111</v>
      </c>
      <c r="D497" s="131" t="s">
        <v>165</v>
      </c>
      <c r="E497" s="132" t="s">
        <v>1112</v>
      </c>
      <c r="F497" s="133" t="s">
        <v>1113</v>
      </c>
      <c r="G497" s="134" t="s">
        <v>168</v>
      </c>
      <c r="H497" s="135">
        <v>26.49</v>
      </c>
      <c r="I497" s="136"/>
      <c r="J497" s="137">
        <f>ROUND(I497*H497,2)</f>
        <v>0</v>
      </c>
      <c r="K497" s="133" t="s">
        <v>169</v>
      </c>
      <c r="L497" s="31"/>
      <c r="M497" s="138" t="s">
        <v>1</v>
      </c>
      <c r="N497" s="139" t="s">
        <v>43</v>
      </c>
      <c r="P497" s="140">
        <f>O497*H497</f>
        <v>0</v>
      </c>
      <c r="Q497" s="140">
        <v>2.5018699999999998</v>
      </c>
      <c r="R497" s="140">
        <f>Q497*H497</f>
        <v>66.274536299999994</v>
      </c>
      <c r="S497" s="140">
        <v>0</v>
      </c>
      <c r="T497" s="141">
        <f>S497*H497</f>
        <v>0</v>
      </c>
      <c r="AR497" s="142" t="s">
        <v>170</v>
      </c>
      <c r="AT497" s="142" t="s">
        <v>165</v>
      </c>
      <c r="AU497" s="142" t="s">
        <v>182</v>
      </c>
      <c r="AY497" s="16" t="s">
        <v>162</v>
      </c>
      <c r="BE497" s="143">
        <f>IF(N497="základní",J497,0)</f>
        <v>0</v>
      </c>
      <c r="BF497" s="143">
        <f>IF(N497="snížená",J497,0)</f>
        <v>0</v>
      </c>
      <c r="BG497" s="143">
        <f>IF(N497="zákl. přenesená",J497,0)</f>
        <v>0</v>
      </c>
      <c r="BH497" s="143">
        <f>IF(N497="sníž. přenesená",J497,0)</f>
        <v>0</v>
      </c>
      <c r="BI497" s="143">
        <f>IF(N497="nulová",J497,0)</f>
        <v>0</v>
      </c>
      <c r="BJ497" s="16" t="s">
        <v>86</v>
      </c>
      <c r="BK497" s="143">
        <f>ROUND(I497*H497,2)</f>
        <v>0</v>
      </c>
      <c r="BL497" s="16" t="s">
        <v>170</v>
      </c>
      <c r="BM497" s="142" t="s">
        <v>1114</v>
      </c>
    </row>
    <row r="498" spans="2:65" s="1" customFormat="1" ht="29.25">
      <c r="B498" s="31"/>
      <c r="D498" s="144" t="s">
        <v>172</v>
      </c>
      <c r="F498" s="145" t="s">
        <v>1115</v>
      </c>
      <c r="I498" s="146"/>
      <c r="L498" s="31"/>
      <c r="M498" s="147"/>
      <c r="T498" s="55"/>
      <c r="AT498" s="16" t="s">
        <v>172</v>
      </c>
      <c r="AU498" s="16" t="s">
        <v>182</v>
      </c>
    </row>
    <row r="499" spans="2:65" s="12" customFormat="1" ht="11.25">
      <c r="B499" s="148"/>
      <c r="D499" s="144" t="s">
        <v>179</v>
      </c>
      <c r="E499" s="149" t="s">
        <v>1</v>
      </c>
      <c r="F499" s="150" t="s">
        <v>1116</v>
      </c>
      <c r="H499" s="151">
        <v>26.49</v>
      </c>
      <c r="I499" s="152"/>
      <c r="L499" s="148"/>
      <c r="M499" s="153"/>
      <c r="T499" s="154"/>
      <c r="AT499" s="149" t="s">
        <v>179</v>
      </c>
      <c r="AU499" s="149" t="s">
        <v>182</v>
      </c>
      <c r="AV499" s="12" t="s">
        <v>88</v>
      </c>
      <c r="AW499" s="12" t="s">
        <v>34</v>
      </c>
      <c r="AX499" s="12" t="s">
        <v>78</v>
      </c>
      <c r="AY499" s="149" t="s">
        <v>162</v>
      </c>
    </row>
    <row r="500" spans="2:65" s="13" customFormat="1" ht="11.25">
      <c r="B500" s="155"/>
      <c r="D500" s="144" t="s">
        <v>179</v>
      </c>
      <c r="E500" s="156" t="s">
        <v>1</v>
      </c>
      <c r="F500" s="157" t="s">
        <v>181</v>
      </c>
      <c r="H500" s="158">
        <v>26.49</v>
      </c>
      <c r="I500" s="159"/>
      <c r="L500" s="155"/>
      <c r="M500" s="160"/>
      <c r="T500" s="161"/>
      <c r="AT500" s="156" t="s">
        <v>179</v>
      </c>
      <c r="AU500" s="156" t="s">
        <v>182</v>
      </c>
      <c r="AV500" s="13" t="s">
        <v>170</v>
      </c>
      <c r="AW500" s="13" t="s">
        <v>34</v>
      </c>
      <c r="AX500" s="13" t="s">
        <v>86</v>
      </c>
      <c r="AY500" s="156" t="s">
        <v>162</v>
      </c>
    </row>
    <row r="501" spans="2:65" s="1" customFormat="1" ht="33" customHeight="1">
      <c r="B501" s="31"/>
      <c r="C501" s="131" t="s">
        <v>1117</v>
      </c>
      <c r="D501" s="131" t="s">
        <v>165</v>
      </c>
      <c r="E501" s="132" t="s">
        <v>1118</v>
      </c>
      <c r="F501" s="133" t="s">
        <v>1119</v>
      </c>
      <c r="G501" s="134" t="s">
        <v>168</v>
      </c>
      <c r="H501" s="135">
        <v>50.16</v>
      </c>
      <c r="I501" s="136"/>
      <c r="J501" s="137">
        <f>ROUND(I501*H501,2)</f>
        <v>0</v>
      </c>
      <c r="K501" s="133" t="s">
        <v>169</v>
      </c>
      <c r="L501" s="31"/>
      <c r="M501" s="138" t="s">
        <v>1</v>
      </c>
      <c r="N501" s="139" t="s">
        <v>43</v>
      </c>
      <c r="P501" s="140">
        <f>O501*H501</f>
        <v>0</v>
      </c>
      <c r="Q501" s="140">
        <v>2.5018699999999998</v>
      </c>
      <c r="R501" s="140">
        <f>Q501*H501</f>
        <v>125.49379919999998</v>
      </c>
      <c r="S501" s="140">
        <v>0</v>
      </c>
      <c r="T501" s="141">
        <f>S501*H501</f>
        <v>0</v>
      </c>
      <c r="AR501" s="142" t="s">
        <v>170</v>
      </c>
      <c r="AT501" s="142" t="s">
        <v>165</v>
      </c>
      <c r="AU501" s="142" t="s">
        <v>182</v>
      </c>
      <c r="AY501" s="16" t="s">
        <v>162</v>
      </c>
      <c r="BE501" s="143">
        <f>IF(N501="základní",J501,0)</f>
        <v>0</v>
      </c>
      <c r="BF501" s="143">
        <f>IF(N501="snížená",J501,0)</f>
        <v>0</v>
      </c>
      <c r="BG501" s="143">
        <f>IF(N501="zákl. přenesená",J501,0)</f>
        <v>0</v>
      </c>
      <c r="BH501" s="143">
        <f>IF(N501="sníž. přenesená",J501,0)</f>
        <v>0</v>
      </c>
      <c r="BI501" s="143">
        <f>IF(N501="nulová",J501,0)</f>
        <v>0</v>
      </c>
      <c r="BJ501" s="16" t="s">
        <v>86</v>
      </c>
      <c r="BK501" s="143">
        <f>ROUND(I501*H501,2)</f>
        <v>0</v>
      </c>
      <c r="BL501" s="16" t="s">
        <v>170</v>
      </c>
      <c r="BM501" s="142" t="s">
        <v>1120</v>
      </c>
    </row>
    <row r="502" spans="2:65" s="1" customFormat="1" ht="29.25">
      <c r="B502" s="31"/>
      <c r="D502" s="144" t="s">
        <v>172</v>
      </c>
      <c r="F502" s="145" t="s">
        <v>1121</v>
      </c>
      <c r="I502" s="146"/>
      <c r="L502" s="31"/>
      <c r="M502" s="147"/>
      <c r="T502" s="55"/>
      <c r="AT502" s="16" t="s">
        <v>172</v>
      </c>
      <c r="AU502" s="16" t="s">
        <v>182</v>
      </c>
    </row>
    <row r="503" spans="2:65" s="12" customFormat="1" ht="11.25">
      <c r="B503" s="148"/>
      <c r="D503" s="144" t="s">
        <v>179</v>
      </c>
      <c r="E503" s="149" t="s">
        <v>1</v>
      </c>
      <c r="F503" s="150" t="s">
        <v>1122</v>
      </c>
      <c r="H503" s="151">
        <v>50.16</v>
      </c>
      <c r="I503" s="152"/>
      <c r="L503" s="148"/>
      <c r="M503" s="153"/>
      <c r="T503" s="154"/>
      <c r="AT503" s="149" t="s">
        <v>179</v>
      </c>
      <c r="AU503" s="149" t="s">
        <v>182</v>
      </c>
      <c r="AV503" s="12" t="s">
        <v>88</v>
      </c>
      <c r="AW503" s="12" t="s">
        <v>34</v>
      </c>
      <c r="AX503" s="12" t="s">
        <v>78</v>
      </c>
      <c r="AY503" s="149" t="s">
        <v>162</v>
      </c>
    </row>
    <row r="504" spans="2:65" s="13" customFormat="1" ht="11.25">
      <c r="B504" s="155"/>
      <c r="D504" s="144" t="s">
        <v>179</v>
      </c>
      <c r="E504" s="156" t="s">
        <v>1</v>
      </c>
      <c r="F504" s="157" t="s">
        <v>181</v>
      </c>
      <c r="H504" s="158">
        <v>50.16</v>
      </c>
      <c r="I504" s="159"/>
      <c r="L504" s="155"/>
      <c r="M504" s="160"/>
      <c r="T504" s="161"/>
      <c r="AT504" s="156" t="s">
        <v>179</v>
      </c>
      <c r="AU504" s="156" t="s">
        <v>182</v>
      </c>
      <c r="AV504" s="13" t="s">
        <v>170</v>
      </c>
      <c r="AW504" s="13" t="s">
        <v>34</v>
      </c>
      <c r="AX504" s="13" t="s">
        <v>86</v>
      </c>
      <c r="AY504" s="156" t="s">
        <v>162</v>
      </c>
    </row>
    <row r="505" spans="2:65" s="1" customFormat="1" ht="33" customHeight="1">
      <c r="B505" s="31"/>
      <c r="C505" s="131" t="s">
        <v>1123</v>
      </c>
      <c r="D505" s="131" t="s">
        <v>165</v>
      </c>
      <c r="E505" s="132" t="s">
        <v>1118</v>
      </c>
      <c r="F505" s="133" t="s">
        <v>1119</v>
      </c>
      <c r="G505" s="134" t="s">
        <v>168</v>
      </c>
      <c r="H505" s="135">
        <v>12.4</v>
      </c>
      <c r="I505" s="136"/>
      <c r="J505" s="137">
        <f>ROUND(I505*H505,2)</f>
        <v>0</v>
      </c>
      <c r="K505" s="133" t="s">
        <v>169</v>
      </c>
      <c r="L505" s="31"/>
      <c r="M505" s="138" t="s">
        <v>1</v>
      </c>
      <c r="N505" s="139" t="s">
        <v>43</v>
      </c>
      <c r="P505" s="140">
        <f>O505*H505</f>
        <v>0</v>
      </c>
      <c r="Q505" s="140">
        <v>2.5018699999999998</v>
      </c>
      <c r="R505" s="140">
        <f>Q505*H505</f>
        <v>31.023187999999998</v>
      </c>
      <c r="S505" s="140">
        <v>0</v>
      </c>
      <c r="T505" s="141">
        <f>S505*H505</f>
        <v>0</v>
      </c>
      <c r="AR505" s="142" t="s">
        <v>170</v>
      </c>
      <c r="AT505" s="142" t="s">
        <v>165</v>
      </c>
      <c r="AU505" s="142" t="s">
        <v>182</v>
      </c>
      <c r="AY505" s="16" t="s">
        <v>162</v>
      </c>
      <c r="BE505" s="143">
        <f>IF(N505="základní",J505,0)</f>
        <v>0</v>
      </c>
      <c r="BF505" s="143">
        <f>IF(N505="snížená",J505,0)</f>
        <v>0</v>
      </c>
      <c r="BG505" s="143">
        <f>IF(N505="zákl. přenesená",J505,0)</f>
        <v>0</v>
      </c>
      <c r="BH505" s="143">
        <f>IF(N505="sníž. přenesená",J505,0)</f>
        <v>0</v>
      </c>
      <c r="BI505" s="143">
        <f>IF(N505="nulová",J505,0)</f>
        <v>0</v>
      </c>
      <c r="BJ505" s="16" t="s">
        <v>86</v>
      </c>
      <c r="BK505" s="143">
        <f>ROUND(I505*H505,2)</f>
        <v>0</v>
      </c>
      <c r="BL505" s="16" t="s">
        <v>170</v>
      </c>
      <c r="BM505" s="142" t="s">
        <v>1124</v>
      </c>
    </row>
    <row r="506" spans="2:65" s="1" customFormat="1" ht="29.25">
      <c r="B506" s="31"/>
      <c r="D506" s="144" t="s">
        <v>172</v>
      </c>
      <c r="F506" s="145" t="s">
        <v>1125</v>
      </c>
      <c r="I506" s="146"/>
      <c r="L506" s="31"/>
      <c r="M506" s="147"/>
      <c r="T506" s="55"/>
      <c r="AT506" s="16" t="s">
        <v>172</v>
      </c>
      <c r="AU506" s="16" t="s">
        <v>182</v>
      </c>
    </row>
    <row r="507" spans="2:65" s="12" customFormat="1" ht="11.25">
      <c r="B507" s="148"/>
      <c r="D507" s="144" t="s">
        <v>179</v>
      </c>
      <c r="E507" s="149" t="s">
        <v>1</v>
      </c>
      <c r="F507" s="150" t="s">
        <v>1126</v>
      </c>
      <c r="H507" s="151">
        <v>12.4</v>
      </c>
      <c r="I507" s="152"/>
      <c r="L507" s="148"/>
      <c r="M507" s="153"/>
      <c r="T507" s="154"/>
      <c r="AT507" s="149" t="s">
        <v>179</v>
      </c>
      <c r="AU507" s="149" t="s">
        <v>182</v>
      </c>
      <c r="AV507" s="12" t="s">
        <v>88</v>
      </c>
      <c r="AW507" s="12" t="s">
        <v>34</v>
      </c>
      <c r="AX507" s="12" t="s">
        <v>78</v>
      </c>
      <c r="AY507" s="149" t="s">
        <v>162</v>
      </c>
    </row>
    <row r="508" spans="2:65" s="13" customFormat="1" ht="11.25">
      <c r="B508" s="155"/>
      <c r="D508" s="144" t="s">
        <v>179</v>
      </c>
      <c r="E508" s="156" t="s">
        <v>1</v>
      </c>
      <c r="F508" s="157" t="s">
        <v>181</v>
      </c>
      <c r="H508" s="158">
        <v>12.4</v>
      </c>
      <c r="I508" s="159"/>
      <c r="L508" s="155"/>
      <c r="M508" s="160"/>
      <c r="T508" s="161"/>
      <c r="AT508" s="156" t="s">
        <v>179</v>
      </c>
      <c r="AU508" s="156" t="s">
        <v>182</v>
      </c>
      <c r="AV508" s="13" t="s">
        <v>170</v>
      </c>
      <c r="AW508" s="13" t="s">
        <v>34</v>
      </c>
      <c r="AX508" s="13" t="s">
        <v>86</v>
      </c>
      <c r="AY508" s="156" t="s">
        <v>162</v>
      </c>
    </row>
    <row r="509" spans="2:65" s="1" customFormat="1" ht="24.2" customHeight="1">
      <c r="B509" s="31"/>
      <c r="C509" s="131" t="s">
        <v>1127</v>
      </c>
      <c r="D509" s="131" t="s">
        <v>165</v>
      </c>
      <c r="E509" s="132" t="s">
        <v>1128</v>
      </c>
      <c r="F509" s="133" t="s">
        <v>1129</v>
      </c>
      <c r="G509" s="134" t="s">
        <v>168</v>
      </c>
      <c r="H509" s="135">
        <v>50.16</v>
      </c>
      <c r="I509" s="136"/>
      <c r="J509" s="137">
        <f>ROUND(I509*H509,2)</f>
        <v>0</v>
      </c>
      <c r="K509" s="133" t="s">
        <v>169</v>
      </c>
      <c r="L509" s="31"/>
      <c r="M509" s="138" t="s">
        <v>1</v>
      </c>
      <c r="N509" s="139" t="s">
        <v>43</v>
      </c>
      <c r="P509" s="140">
        <f>O509*H509</f>
        <v>0</v>
      </c>
      <c r="Q509" s="140">
        <v>0</v>
      </c>
      <c r="R509" s="140">
        <f>Q509*H509</f>
        <v>0</v>
      </c>
      <c r="S509" s="140">
        <v>0</v>
      </c>
      <c r="T509" s="141">
        <f>S509*H509</f>
        <v>0</v>
      </c>
      <c r="AR509" s="142" t="s">
        <v>170</v>
      </c>
      <c r="AT509" s="142" t="s">
        <v>165</v>
      </c>
      <c r="AU509" s="142" t="s">
        <v>182</v>
      </c>
      <c r="AY509" s="16" t="s">
        <v>162</v>
      </c>
      <c r="BE509" s="143">
        <f>IF(N509="základní",J509,0)</f>
        <v>0</v>
      </c>
      <c r="BF509" s="143">
        <f>IF(N509="snížená",J509,0)</f>
        <v>0</v>
      </c>
      <c r="BG509" s="143">
        <f>IF(N509="zákl. přenesená",J509,0)</f>
        <v>0</v>
      </c>
      <c r="BH509" s="143">
        <f>IF(N509="sníž. přenesená",J509,0)</f>
        <v>0</v>
      </c>
      <c r="BI509" s="143">
        <f>IF(N509="nulová",J509,0)</f>
        <v>0</v>
      </c>
      <c r="BJ509" s="16" t="s">
        <v>86</v>
      </c>
      <c r="BK509" s="143">
        <f>ROUND(I509*H509,2)</f>
        <v>0</v>
      </c>
      <c r="BL509" s="16" t="s">
        <v>170</v>
      </c>
      <c r="BM509" s="142" t="s">
        <v>1130</v>
      </c>
    </row>
    <row r="510" spans="2:65" s="1" customFormat="1" ht="24.2" customHeight="1">
      <c r="B510" s="31"/>
      <c r="C510" s="131" t="s">
        <v>1131</v>
      </c>
      <c r="D510" s="131" t="s">
        <v>165</v>
      </c>
      <c r="E510" s="132" t="s">
        <v>1128</v>
      </c>
      <c r="F510" s="133" t="s">
        <v>1129</v>
      </c>
      <c r="G510" s="134" t="s">
        <v>168</v>
      </c>
      <c r="H510" s="135">
        <v>12.4</v>
      </c>
      <c r="I510" s="136"/>
      <c r="J510" s="137">
        <f>ROUND(I510*H510,2)</f>
        <v>0</v>
      </c>
      <c r="K510" s="133" t="s">
        <v>169</v>
      </c>
      <c r="L510" s="31"/>
      <c r="M510" s="138" t="s">
        <v>1</v>
      </c>
      <c r="N510" s="139" t="s">
        <v>43</v>
      </c>
      <c r="P510" s="140">
        <f>O510*H510</f>
        <v>0</v>
      </c>
      <c r="Q510" s="140">
        <v>0</v>
      </c>
      <c r="R510" s="140">
        <f>Q510*H510</f>
        <v>0</v>
      </c>
      <c r="S510" s="140">
        <v>0</v>
      </c>
      <c r="T510" s="141">
        <f>S510*H510</f>
        <v>0</v>
      </c>
      <c r="AR510" s="142" t="s">
        <v>170</v>
      </c>
      <c r="AT510" s="142" t="s">
        <v>165</v>
      </c>
      <c r="AU510" s="142" t="s">
        <v>182</v>
      </c>
      <c r="AY510" s="16" t="s">
        <v>162</v>
      </c>
      <c r="BE510" s="143">
        <f>IF(N510="základní",J510,0)</f>
        <v>0</v>
      </c>
      <c r="BF510" s="143">
        <f>IF(N510="snížená",J510,0)</f>
        <v>0</v>
      </c>
      <c r="BG510" s="143">
        <f>IF(N510="zákl. přenesená",J510,0)</f>
        <v>0</v>
      </c>
      <c r="BH510" s="143">
        <f>IF(N510="sníž. přenesená",J510,0)</f>
        <v>0</v>
      </c>
      <c r="BI510" s="143">
        <f>IF(N510="nulová",J510,0)</f>
        <v>0</v>
      </c>
      <c r="BJ510" s="16" t="s">
        <v>86</v>
      </c>
      <c r="BK510" s="143">
        <f>ROUND(I510*H510,2)</f>
        <v>0</v>
      </c>
      <c r="BL510" s="16" t="s">
        <v>170</v>
      </c>
      <c r="BM510" s="142" t="s">
        <v>1132</v>
      </c>
    </row>
    <row r="511" spans="2:65" s="1" customFormat="1" ht="16.5" customHeight="1">
      <c r="B511" s="31"/>
      <c r="C511" s="131" t="s">
        <v>1133</v>
      </c>
      <c r="D511" s="131" t="s">
        <v>165</v>
      </c>
      <c r="E511" s="132" t="s">
        <v>1134</v>
      </c>
      <c r="F511" s="133" t="s">
        <v>1135</v>
      </c>
      <c r="G511" s="134" t="s">
        <v>353</v>
      </c>
      <c r="H511" s="135">
        <v>3.7440000000000002</v>
      </c>
      <c r="I511" s="136"/>
      <c r="J511" s="137">
        <f>ROUND(I511*H511,2)</f>
        <v>0</v>
      </c>
      <c r="K511" s="133" t="s">
        <v>169</v>
      </c>
      <c r="L511" s="31"/>
      <c r="M511" s="138" t="s">
        <v>1</v>
      </c>
      <c r="N511" s="139" t="s">
        <v>43</v>
      </c>
      <c r="P511" s="140">
        <f>O511*H511</f>
        <v>0</v>
      </c>
      <c r="Q511" s="140">
        <v>1.06277</v>
      </c>
      <c r="R511" s="140">
        <f>Q511*H511</f>
        <v>3.9790108800000001</v>
      </c>
      <c r="S511" s="140">
        <v>0</v>
      </c>
      <c r="T511" s="141">
        <f>S511*H511</f>
        <v>0</v>
      </c>
      <c r="AR511" s="142" t="s">
        <v>170</v>
      </c>
      <c r="AT511" s="142" t="s">
        <v>165</v>
      </c>
      <c r="AU511" s="142" t="s">
        <v>182</v>
      </c>
      <c r="AY511" s="16" t="s">
        <v>162</v>
      </c>
      <c r="BE511" s="143">
        <f>IF(N511="základní",J511,0)</f>
        <v>0</v>
      </c>
      <c r="BF511" s="143">
        <f>IF(N511="snížená",J511,0)</f>
        <v>0</v>
      </c>
      <c r="BG511" s="143">
        <f>IF(N511="zákl. přenesená",J511,0)</f>
        <v>0</v>
      </c>
      <c r="BH511" s="143">
        <f>IF(N511="sníž. přenesená",J511,0)</f>
        <v>0</v>
      </c>
      <c r="BI511" s="143">
        <f>IF(N511="nulová",J511,0)</f>
        <v>0</v>
      </c>
      <c r="BJ511" s="16" t="s">
        <v>86</v>
      </c>
      <c r="BK511" s="143">
        <f>ROUND(I511*H511,2)</f>
        <v>0</v>
      </c>
      <c r="BL511" s="16" t="s">
        <v>170</v>
      </c>
      <c r="BM511" s="142" t="s">
        <v>1136</v>
      </c>
    </row>
    <row r="512" spans="2:65" s="12" customFormat="1" ht="11.25">
      <c r="B512" s="148"/>
      <c r="D512" s="144" t="s">
        <v>179</v>
      </c>
      <c r="E512" s="149" t="s">
        <v>1</v>
      </c>
      <c r="F512" s="150" t="s">
        <v>1137</v>
      </c>
      <c r="H512" s="151">
        <v>3.7440000000000002</v>
      </c>
      <c r="I512" s="152"/>
      <c r="L512" s="148"/>
      <c r="M512" s="153"/>
      <c r="T512" s="154"/>
      <c r="AT512" s="149" t="s">
        <v>179</v>
      </c>
      <c r="AU512" s="149" t="s">
        <v>182</v>
      </c>
      <c r="AV512" s="12" t="s">
        <v>88</v>
      </c>
      <c r="AW512" s="12" t="s">
        <v>34</v>
      </c>
      <c r="AX512" s="12" t="s">
        <v>78</v>
      </c>
      <c r="AY512" s="149" t="s">
        <v>162</v>
      </c>
    </row>
    <row r="513" spans="2:65" s="13" customFormat="1" ht="11.25">
      <c r="B513" s="155"/>
      <c r="D513" s="144" t="s">
        <v>179</v>
      </c>
      <c r="E513" s="156" t="s">
        <v>1</v>
      </c>
      <c r="F513" s="157" t="s">
        <v>181</v>
      </c>
      <c r="H513" s="158">
        <v>3.7440000000000002</v>
      </c>
      <c r="I513" s="159"/>
      <c r="L513" s="155"/>
      <c r="M513" s="160"/>
      <c r="T513" s="161"/>
      <c r="AT513" s="156" t="s">
        <v>179</v>
      </c>
      <c r="AU513" s="156" t="s">
        <v>182</v>
      </c>
      <c r="AV513" s="13" t="s">
        <v>170</v>
      </c>
      <c r="AW513" s="13" t="s">
        <v>34</v>
      </c>
      <c r="AX513" s="13" t="s">
        <v>86</v>
      </c>
      <c r="AY513" s="156" t="s">
        <v>162</v>
      </c>
    </row>
    <row r="514" spans="2:65" s="1" customFormat="1" ht="16.5" customHeight="1">
      <c r="B514" s="31"/>
      <c r="C514" s="131" t="s">
        <v>1138</v>
      </c>
      <c r="D514" s="131" t="s">
        <v>165</v>
      </c>
      <c r="E514" s="132" t="s">
        <v>1134</v>
      </c>
      <c r="F514" s="133" t="s">
        <v>1135</v>
      </c>
      <c r="G514" s="134" t="s">
        <v>353</v>
      </c>
      <c r="H514" s="135">
        <v>0.54600000000000004</v>
      </c>
      <c r="I514" s="136"/>
      <c r="J514" s="137">
        <f>ROUND(I514*H514,2)</f>
        <v>0</v>
      </c>
      <c r="K514" s="133" t="s">
        <v>169</v>
      </c>
      <c r="L514" s="31"/>
      <c r="M514" s="138" t="s">
        <v>1</v>
      </c>
      <c r="N514" s="139" t="s">
        <v>43</v>
      </c>
      <c r="P514" s="140">
        <f>O514*H514</f>
        <v>0</v>
      </c>
      <c r="Q514" s="140">
        <v>1.06277</v>
      </c>
      <c r="R514" s="140">
        <f>Q514*H514</f>
        <v>0.58027242000000001</v>
      </c>
      <c r="S514" s="140">
        <v>0</v>
      </c>
      <c r="T514" s="141">
        <f>S514*H514</f>
        <v>0</v>
      </c>
      <c r="AR514" s="142" t="s">
        <v>170</v>
      </c>
      <c r="AT514" s="142" t="s">
        <v>165</v>
      </c>
      <c r="AU514" s="142" t="s">
        <v>182</v>
      </c>
      <c r="AY514" s="16" t="s">
        <v>162</v>
      </c>
      <c r="BE514" s="143">
        <f>IF(N514="základní",J514,0)</f>
        <v>0</v>
      </c>
      <c r="BF514" s="143">
        <f>IF(N514="snížená",J514,0)</f>
        <v>0</v>
      </c>
      <c r="BG514" s="143">
        <f>IF(N514="zákl. přenesená",J514,0)</f>
        <v>0</v>
      </c>
      <c r="BH514" s="143">
        <f>IF(N514="sníž. přenesená",J514,0)</f>
        <v>0</v>
      </c>
      <c r="BI514" s="143">
        <f>IF(N514="nulová",J514,0)</f>
        <v>0</v>
      </c>
      <c r="BJ514" s="16" t="s">
        <v>86</v>
      </c>
      <c r="BK514" s="143">
        <f>ROUND(I514*H514,2)</f>
        <v>0</v>
      </c>
      <c r="BL514" s="16" t="s">
        <v>170</v>
      </c>
      <c r="BM514" s="142" t="s">
        <v>1139</v>
      </c>
    </row>
    <row r="515" spans="2:65" s="12" customFormat="1" ht="11.25">
      <c r="B515" s="148"/>
      <c r="D515" s="144" t="s">
        <v>179</v>
      </c>
      <c r="E515" s="149" t="s">
        <v>1</v>
      </c>
      <c r="F515" s="150" t="s">
        <v>1140</v>
      </c>
      <c r="H515" s="151">
        <v>0.54600000000000004</v>
      </c>
      <c r="I515" s="152"/>
      <c r="L515" s="148"/>
      <c r="M515" s="153"/>
      <c r="T515" s="154"/>
      <c r="AT515" s="149" t="s">
        <v>179</v>
      </c>
      <c r="AU515" s="149" t="s">
        <v>182</v>
      </c>
      <c r="AV515" s="12" t="s">
        <v>88</v>
      </c>
      <c r="AW515" s="12" t="s">
        <v>34</v>
      </c>
      <c r="AX515" s="12" t="s">
        <v>78</v>
      </c>
      <c r="AY515" s="149" t="s">
        <v>162</v>
      </c>
    </row>
    <row r="516" spans="2:65" s="13" customFormat="1" ht="11.25">
      <c r="B516" s="155"/>
      <c r="D516" s="144" t="s">
        <v>179</v>
      </c>
      <c r="E516" s="156" t="s">
        <v>1</v>
      </c>
      <c r="F516" s="157" t="s">
        <v>181</v>
      </c>
      <c r="H516" s="158">
        <v>0.54600000000000004</v>
      </c>
      <c r="I516" s="159"/>
      <c r="L516" s="155"/>
      <c r="M516" s="160"/>
      <c r="T516" s="161"/>
      <c r="AT516" s="156" t="s">
        <v>179</v>
      </c>
      <c r="AU516" s="156" t="s">
        <v>182</v>
      </c>
      <c r="AV516" s="13" t="s">
        <v>170</v>
      </c>
      <c r="AW516" s="13" t="s">
        <v>34</v>
      </c>
      <c r="AX516" s="13" t="s">
        <v>86</v>
      </c>
      <c r="AY516" s="156" t="s">
        <v>162</v>
      </c>
    </row>
    <row r="517" spans="2:65" s="1" customFormat="1" ht="24.2" customHeight="1">
      <c r="B517" s="31"/>
      <c r="C517" s="131" t="s">
        <v>1141</v>
      </c>
      <c r="D517" s="131" t="s">
        <v>165</v>
      </c>
      <c r="E517" s="132" t="s">
        <v>1142</v>
      </c>
      <c r="F517" s="133" t="s">
        <v>1143</v>
      </c>
      <c r="G517" s="134" t="s">
        <v>176</v>
      </c>
      <c r="H517" s="135">
        <v>160</v>
      </c>
      <c r="I517" s="136"/>
      <c r="J517" s="137">
        <f>ROUND(I517*H517,2)</f>
        <v>0</v>
      </c>
      <c r="K517" s="133" t="s">
        <v>169</v>
      </c>
      <c r="L517" s="31"/>
      <c r="M517" s="138" t="s">
        <v>1</v>
      </c>
      <c r="N517" s="139" t="s">
        <v>43</v>
      </c>
      <c r="P517" s="140">
        <f>O517*H517</f>
        <v>0</v>
      </c>
      <c r="Q517" s="140">
        <v>0.1173</v>
      </c>
      <c r="R517" s="140">
        <f>Q517*H517</f>
        <v>18.768000000000001</v>
      </c>
      <c r="S517" s="140">
        <v>0</v>
      </c>
      <c r="T517" s="141">
        <f>S517*H517</f>
        <v>0</v>
      </c>
      <c r="AR517" s="142" t="s">
        <v>170</v>
      </c>
      <c r="AT517" s="142" t="s">
        <v>165</v>
      </c>
      <c r="AU517" s="142" t="s">
        <v>182</v>
      </c>
      <c r="AY517" s="16" t="s">
        <v>162</v>
      </c>
      <c r="BE517" s="143">
        <f>IF(N517="základní",J517,0)</f>
        <v>0</v>
      </c>
      <c r="BF517" s="143">
        <f>IF(N517="snížená",J517,0)</f>
        <v>0</v>
      </c>
      <c r="BG517" s="143">
        <f>IF(N517="zákl. přenesená",J517,0)</f>
        <v>0</v>
      </c>
      <c r="BH517" s="143">
        <f>IF(N517="sníž. přenesená",J517,0)</f>
        <v>0</v>
      </c>
      <c r="BI517" s="143">
        <f>IF(N517="nulová",J517,0)</f>
        <v>0</v>
      </c>
      <c r="BJ517" s="16" t="s">
        <v>86</v>
      </c>
      <c r="BK517" s="143">
        <f>ROUND(I517*H517,2)</f>
        <v>0</v>
      </c>
      <c r="BL517" s="16" t="s">
        <v>170</v>
      </c>
      <c r="BM517" s="142" t="s">
        <v>1144</v>
      </c>
    </row>
    <row r="518" spans="2:65" s="1" customFormat="1" ht="29.25">
      <c r="B518" s="31"/>
      <c r="D518" s="144" t="s">
        <v>172</v>
      </c>
      <c r="F518" s="145" t="s">
        <v>1145</v>
      </c>
      <c r="I518" s="146"/>
      <c r="L518" s="31"/>
      <c r="M518" s="147"/>
      <c r="T518" s="55"/>
      <c r="AT518" s="16" t="s">
        <v>172</v>
      </c>
      <c r="AU518" s="16" t="s">
        <v>182</v>
      </c>
    </row>
    <row r="519" spans="2:65" s="1" customFormat="1" ht="33" customHeight="1">
      <c r="B519" s="31"/>
      <c r="C519" s="131" t="s">
        <v>1146</v>
      </c>
      <c r="D519" s="131" t="s">
        <v>165</v>
      </c>
      <c r="E519" s="132" t="s">
        <v>1147</v>
      </c>
      <c r="F519" s="133" t="s">
        <v>1148</v>
      </c>
      <c r="G519" s="134" t="s">
        <v>176</v>
      </c>
      <c r="H519" s="135">
        <v>290.3</v>
      </c>
      <c r="I519" s="136"/>
      <c r="J519" s="137">
        <f>ROUND(I519*H519,2)</f>
        <v>0</v>
      </c>
      <c r="K519" s="133" t="s">
        <v>169</v>
      </c>
      <c r="L519" s="31"/>
      <c r="M519" s="138" t="s">
        <v>1</v>
      </c>
      <c r="N519" s="139" t="s">
        <v>43</v>
      </c>
      <c r="P519" s="140">
        <f>O519*H519</f>
        <v>0</v>
      </c>
      <c r="Q519" s="140">
        <v>1.9619999999999999E-2</v>
      </c>
      <c r="R519" s="140">
        <f>Q519*H519</f>
        <v>5.6956859999999994</v>
      </c>
      <c r="S519" s="140">
        <v>0</v>
      </c>
      <c r="T519" s="141">
        <f>S519*H519</f>
        <v>0</v>
      </c>
      <c r="AR519" s="142" t="s">
        <v>170</v>
      </c>
      <c r="AT519" s="142" t="s">
        <v>165</v>
      </c>
      <c r="AU519" s="142" t="s">
        <v>182</v>
      </c>
      <c r="AY519" s="16" t="s">
        <v>162</v>
      </c>
      <c r="BE519" s="143">
        <f>IF(N519="základní",J519,0)</f>
        <v>0</v>
      </c>
      <c r="BF519" s="143">
        <f>IF(N519="snížená",J519,0)</f>
        <v>0</v>
      </c>
      <c r="BG519" s="143">
        <f>IF(N519="zákl. přenesená",J519,0)</f>
        <v>0</v>
      </c>
      <c r="BH519" s="143">
        <f>IF(N519="sníž. přenesená",J519,0)</f>
        <v>0</v>
      </c>
      <c r="BI519" s="143">
        <f>IF(N519="nulová",J519,0)</f>
        <v>0</v>
      </c>
      <c r="BJ519" s="16" t="s">
        <v>86</v>
      </c>
      <c r="BK519" s="143">
        <f>ROUND(I519*H519,2)</f>
        <v>0</v>
      </c>
      <c r="BL519" s="16" t="s">
        <v>170</v>
      </c>
      <c r="BM519" s="142" t="s">
        <v>1149</v>
      </c>
    </row>
    <row r="520" spans="2:65" s="1" customFormat="1" ht="29.25">
      <c r="B520" s="31"/>
      <c r="D520" s="144" t="s">
        <v>172</v>
      </c>
      <c r="F520" s="145" t="s">
        <v>1150</v>
      </c>
      <c r="I520" s="146"/>
      <c r="L520" s="31"/>
      <c r="M520" s="147"/>
      <c r="T520" s="55"/>
      <c r="AT520" s="16" t="s">
        <v>172</v>
      </c>
      <c r="AU520" s="16" t="s">
        <v>182</v>
      </c>
    </row>
    <row r="521" spans="2:65" s="12" customFormat="1" ht="11.25">
      <c r="B521" s="148"/>
      <c r="D521" s="144" t="s">
        <v>179</v>
      </c>
      <c r="E521" s="149" t="s">
        <v>1</v>
      </c>
      <c r="F521" s="150" t="s">
        <v>1151</v>
      </c>
      <c r="H521" s="151">
        <v>290.3</v>
      </c>
      <c r="I521" s="152"/>
      <c r="L521" s="148"/>
      <c r="M521" s="153"/>
      <c r="T521" s="154"/>
      <c r="AT521" s="149" t="s">
        <v>179</v>
      </c>
      <c r="AU521" s="149" t="s">
        <v>182</v>
      </c>
      <c r="AV521" s="12" t="s">
        <v>88</v>
      </c>
      <c r="AW521" s="12" t="s">
        <v>34</v>
      </c>
      <c r="AX521" s="12" t="s">
        <v>78</v>
      </c>
      <c r="AY521" s="149" t="s">
        <v>162</v>
      </c>
    </row>
    <row r="522" spans="2:65" s="13" customFormat="1" ht="11.25">
      <c r="B522" s="155"/>
      <c r="D522" s="144" t="s">
        <v>179</v>
      </c>
      <c r="E522" s="156" t="s">
        <v>1</v>
      </c>
      <c r="F522" s="157" t="s">
        <v>181</v>
      </c>
      <c r="H522" s="158">
        <v>290.3</v>
      </c>
      <c r="I522" s="159"/>
      <c r="L522" s="155"/>
      <c r="M522" s="160"/>
      <c r="T522" s="161"/>
      <c r="AT522" s="156" t="s">
        <v>179</v>
      </c>
      <c r="AU522" s="156" t="s">
        <v>182</v>
      </c>
      <c r="AV522" s="13" t="s">
        <v>170</v>
      </c>
      <c r="AW522" s="13" t="s">
        <v>34</v>
      </c>
      <c r="AX522" s="13" t="s">
        <v>86</v>
      </c>
      <c r="AY522" s="156" t="s">
        <v>162</v>
      </c>
    </row>
    <row r="523" spans="2:65" s="1" customFormat="1" ht="21.75" customHeight="1">
      <c r="B523" s="31"/>
      <c r="C523" s="131" t="s">
        <v>1152</v>
      </c>
      <c r="D523" s="131" t="s">
        <v>165</v>
      </c>
      <c r="E523" s="132" t="s">
        <v>1153</v>
      </c>
      <c r="F523" s="133" t="s">
        <v>1154</v>
      </c>
      <c r="G523" s="134" t="s">
        <v>168</v>
      </c>
      <c r="H523" s="135">
        <v>66.224999999999994</v>
      </c>
      <c r="I523" s="136"/>
      <c r="J523" s="137">
        <f>ROUND(I523*H523,2)</f>
        <v>0</v>
      </c>
      <c r="K523" s="133" t="s">
        <v>169</v>
      </c>
      <c r="L523" s="31"/>
      <c r="M523" s="138" t="s">
        <v>1</v>
      </c>
      <c r="N523" s="139" t="s">
        <v>43</v>
      </c>
      <c r="P523" s="140">
        <f>O523*H523</f>
        <v>0</v>
      </c>
      <c r="Q523" s="140">
        <v>1.98</v>
      </c>
      <c r="R523" s="140">
        <f>Q523*H523</f>
        <v>131.12549999999999</v>
      </c>
      <c r="S523" s="140">
        <v>0</v>
      </c>
      <c r="T523" s="141">
        <f>S523*H523</f>
        <v>0</v>
      </c>
      <c r="AR523" s="142" t="s">
        <v>170</v>
      </c>
      <c r="AT523" s="142" t="s">
        <v>165</v>
      </c>
      <c r="AU523" s="142" t="s">
        <v>182</v>
      </c>
      <c r="AY523" s="16" t="s">
        <v>162</v>
      </c>
      <c r="BE523" s="143">
        <f>IF(N523="základní",J523,0)</f>
        <v>0</v>
      </c>
      <c r="BF523" s="143">
        <f>IF(N523="snížená",J523,0)</f>
        <v>0</v>
      </c>
      <c r="BG523" s="143">
        <f>IF(N523="zákl. přenesená",J523,0)</f>
        <v>0</v>
      </c>
      <c r="BH523" s="143">
        <f>IF(N523="sníž. přenesená",J523,0)</f>
        <v>0</v>
      </c>
      <c r="BI523" s="143">
        <f>IF(N523="nulová",J523,0)</f>
        <v>0</v>
      </c>
      <c r="BJ523" s="16" t="s">
        <v>86</v>
      </c>
      <c r="BK523" s="143">
        <f>ROUND(I523*H523,2)</f>
        <v>0</v>
      </c>
      <c r="BL523" s="16" t="s">
        <v>170</v>
      </c>
      <c r="BM523" s="142" t="s">
        <v>1155</v>
      </c>
    </row>
    <row r="524" spans="2:65" s="1" customFormat="1" ht="29.25">
      <c r="B524" s="31"/>
      <c r="D524" s="144" t="s">
        <v>172</v>
      </c>
      <c r="F524" s="145" t="s">
        <v>1156</v>
      </c>
      <c r="I524" s="146"/>
      <c r="L524" s="31"/>
      <c r="M524" s="147"/>
      <c r="T524" s="55"/>
      <c r="AT524" s="16" t="s">
        <v>172</v>
      </c>
      <c r="AU524" s="16" t="s">
        <v>182</v>
      </c>
    </row>
    <row r="525" spans="2:65" s="1" customFormat="1" ht="16.5" customHeight="1">
      <c r="B525" s="31"/>
      <c r="C525" s="131" t="s">
        <v>1157</v>
      </c>
      <c r="D525" s="131" t="s">
        <v>165</v>
      </c>
      <c r="E525" s="132" t="s">
        <v>1158</v>
      </c>
      <c r="F525" s="133" t="s">
        <v>1159</v>
      </c>
      <c r="G525" s="134" t="s">
        <v>168</v>
      </c>
      <c r="H525" s="135">
        <v>13.06</v>
      </c>
      <c r="I525" s="136"/>
      <c r="J525" s="137">
        <f>ROUND(I525*H525,2)</f>
        <v>0</v>
      </c>
      <c r="K525" s="133" t="s">
        <v>1</v>
      </c>
      <c r="L525" s="31"/>
      <c r="M525" s="138" t="s">
        <v>1</v>
      </c>
      <c r="N525" s="139" t="s">
        <v>43</v>
      </c>
      <c r="P525" s="140">
        <f>O525*H525</f>
        <v>0</v>
      </c>
      <c r="Q525" s="140">
        <v>2.16</v>
      </c>
      <c r="R525" s="140">
        <f>Q525*H525</f>
        <v>28.209600000000002</v>
      </c>
      <c r="S525" s="140">
        <v>0</v>
      </c>
      <c r="T525" s="141">
        <f>S525*H525</f>
        <v>0</v>
      </c>
      <c r="AR525" s="142" t="s">
        <v>170</v>
      </c>
      <c r="AT525" s="142" t="s">
        <v>165</v>
      </c>
      <c r="AU525" s="142" t="s">
        <v>182</v>
      </c>
      <c r="AY525" s="16" t="s">
        <v>162</v>
      </c>
      <c r="BE525" s="143">
        <f>IF(N525="základní",J525,0)</f>
        <v>0</v>
      </c>
      <c r="BF525" s="143">
        <f>IF(N525="snížená",J525,0)</f>
        <v>0</v>
      </c>
      <c r="BG525" s="143">
        <f>IF(N525="zákl. přenesená",J525,0)</f>
        <v>0</v>
      </c>
      <c r="BH525" s="143">
        <f>IF(N525="sníž. přenesená",J525,0)</f>
        <v>0</v>
      </c>
      <c r="BI525" s="143">
        <f>IF(N525="nulová",J525,0)</f>
        <v>0</v>
      </c>
      <c r="BJ525" s="16" t="s">
        <v>86</v>
      </c>
      <c r="BK525" s="143">
        <f>ROUND(I525*H525,2)</f>
        <v>0</v>
      </c>
      <c r="BL525" s="16" t="s">
        <v>170</v>
      </c>
      <c r="BM525" s="142" t="s">
        <v>1160</v>
      </c>
    </row>
    <row r="526" spans="2:65" s="1" customFormat="1" ht="29.25">
      <c r="B526" s="31"/>
      <c r="D526" s="144" t="s">
        <v>172</v>
      </c>
      <c r="F526" s="145" t="s">
        <v>1161</v>
      </c>
      <c r="I526" s="146"/>
      <c r="L526" s="31"/>
      <c r="M526" s="147"/>
      <c r="T526" s="55"/>
      <c r="AT526" s="16" t="s">
        <v>172</v>
      </c>
      <c r="AU526" s="16" t="s">
        <v>182</v>
      </c>
    </row>
    <row r="527" spans="2:65" s="1" customFormat="1" ht="37.9" customHeight="1">
      <c r="B527" s="31"/>
      <c r="C527" s="131" t="s">
        <v>1162</v>
      </c>
      <c r="D527" s="131" t="s">
        <v>165</v>
      </c>
      <c r="E527" s="132" t="s">
        <v>1163</v>
      </c>
      <c r="F527" s="133" t="s">
        <v>1164</v>
      </c>
      <c r="G527" s="134" t="s">
        <v>176</v>
      </c>
      <c r="H527" s="135">
        <v>41.14</v>
      </c>
      <c r="I527" s="136"/>
      <c r="J527" s="137">
        <f>ROUND(I527*H527,2)</f>
        <v>0</v>
      </c>
      <c r="K527" s="133" t="s">
        <v>169</v>
      </c>
      <c r="L527" s="31"/>
      <c r="M527" s="138" t="s">
        <v>1</v>
      </c>
      <c r="N527" s="139" t="s">
        <v>43</v>
      </c>
      <c r="P527" s="140">
        <f>O527*H527</f>
        <v>0</v>
      </c>
      <c r="Q527" s="140">
        <v>2E-3</v>
      </c>
      <c r="R527" s="140">
        <f>Q527*H527</f>
        <v>8.2280000000000006E-2</v>
      </c>
      <c r="S527" s="140">
        <v>0</v>
      </c>
      <c r="T527" s="141">
        <f>S527*H527</f>
        <v>0</v>
      </c>
      <c r="AR527" s="142" t="s">
        <v>170</v>
      </c>
      <c r="AT527" s="142" t="s">
        <v>165</v>
      </c>
      <c r="AU527" s="142" t="s">
        <v>182</v>
      </c>
      <c r="AY527" s="16" t="s">
        <v>162</v>
      </c>
      <c r="BE527" s="143">
        <f>IF(N527="základní",J527,0)</f>
        <v>0</v>
      </c>
      <c r="BF527" s="143">
        <f>IF(N527="snížená",J527,0)</f>
        <v>0</v>
      </c>
      <c r="BG527" s="143">
        <f>IF(N527="zákl. přenesená",J527,0)</f>
        <v>0</v>
      </c>
      <c r="BH527" s="143">
        <f>IF(N527="sníž. přenesená",J527,0)</f>
        <v>0</v>
      </c>
      <c r="BI527" s="143">
        <f>IF(N527="nulová",J527,0)</f>
        <v>0</v>
      </c>
      <c r="BJ527" s="16" t="s">
        <v>86</v>
      </c>
      <c r="BK527" s="143">
        <f>ROUND(I527*H527,2)</f>
        <v>0</v>
      </c>
      <c r="BL527" s="16" t="s">
        <v>170</v>
      </c>
      <c r="BM527" s="142" t="s">
        <v>1165</v>
      </c>
    </row>
    <row r="528" spans="2:65" s="1" customFormat="1" ht="24.2" customHeight="1">
      <c r="B528" s="31"/>
      <c r="C528" s="173" t="s">
        <v>1166</v>
      </c>
      <c r="D528" s="173" t="s">
        <v>644</v>
      </c>
      <c r="E528" s="174" t="s">
        <v>1167</v>
      </c>
      <c r="F528" s="175" t="s">
        <v>1168</v>
      </c>
      <c r="G528" s="176" t="s">
        <v>176</v>
      </c>
      <c r="H528" s="177">
        <v>41.963000000000001</v>
      </c>
      <c r="I528" s="178"/>
      <c r="J528" s="179">
        <f>ROUND(I528*H528,2)</f>
        <v>0</v>
      </c>
      <c r="K528" s="175" t="s">
        <v>169</v>
      </c>
      <c r="L528" s="180"/>
      <c r="M528" s="181" t="s">
        <v>1</v>
      </c>
      <c r="N528" s="182" t="s">
        <v>43</v>
      </c>
      <c r="P528" s="140">
        <f>O528*H528</f>
        <v>0</v>
      </c>
      <c r="Q528" s="140">
        <v>0.114</v>
      </c>
      <c r="R528" s="140">
        <f>Q528*H528</f>
        <v>4.7837820000000004</v>
      </c>
      <c r="S528" s="140">
        <v>0</v>
      </c>
      <c r="T528" s="141">
        <f>S528*H528</f>
        <v>0</v>
      </c>
      <c r="AR528" s="142" t="s">
        <v>205</v>
      </c>
      <c r="AT528" s="142" t="s">
        <v>644</v>
      </c>
      <c r="AU528" s="142" t="s">
        <v>182</v>
      </c>
      <c r="AY528" s="16" t="s">
        <v>162</v>
      </c>
      <c r="BE528" s="143">
        <f>IF(N528="základní",J528,0)</f>
        <v>0</v>
      </c>
      <c r="BF528" s="143">
        <f>IF(N528="snížená",J528,0)</f>
        <v>0</v>
      </c>
      <c r="BG528" s="143">
        <f>IF(N528="zákl. přenesená",J528,0)</f>
        <v>0</v>
      </c>
      <c r="BH528" s="143">
        <f>IF(N528="sníž. přenesená",J528,0)</f>
        <v>0</v>
      </c>
      <c r="BI528" s="143">
        <f>IF(N528="nulová",J528,0)</f>
        <v>0</v>
      </c>
      <c r="BJ528" s="16" t="s">
        <v>86</v>
      </c>
      <c r="BK528" s="143">
        <f>ROUND(I528*H528,2)</f>
        <v>0</v>
      </c>
      <c r="BL528" s="16" t="s">
        <v>170</v>
      </c>
      <c r="BM528" s="142" t="s">
        <v>1169</v>
      </c>
    </row>
    <row r="529" spans="2:65" s="12" customFormat="1" ht="11.25">
      <c r="B529" s="148"/>
      <c r="D529" s="144" t="s">
        <v>179</v>
      </c>
      <c r="E529" s="149" t="s">
        <v>1</v>
      </c>
      <c r="F529" s="150" t="s">
        <v>1170</v>
      </c>
      <c r="H529" s="151">
        <v>41.963000000000001</v>
      </c>
      <c r="I529" s="152"/>
      <c r="L529" s="148"/>
      <c r="M529" s="153"/>
      <c r="T529" s="154"/>
      <c r="AT529" s="149" t="s">
        <v>179</v>
      </c>
      <c r="AU529" s="149" t="s">
        <v>182</v>
      </c>
      <c r="AV529" s="12" t="s">
        <v>88</v>
      </c>
      <c r="AW529" s="12" t="s">
        <v>34</v>
      </c>
      <c r="AX529" s="12" t="s">
        <v>78</v>
      </c>
      <c r="AY529" s="149" t="s">
        <v>162</v>
      </c>
    </row>
    <row r="530" spans="2:65" s="13" customFormat="1" ht="11.25">
      <c r="B530" s="155"/>
      <c r="D530" s="144" t="s">
        <v>179</v>
      </c>
      <c r="E530" s="156" t="s">
        <v>1</v>
      </c>
      <c r="F530" s="157" t="s">
        <v>181</v>
      </c>
      <c r="H530" s="158">
        <v>41.963000000000001</v>
      </c>
      <c r="I530" s="159"/>
      <c r="L530" s="155"/>
      <c r="M530" s="160"/>
      <c r="T530" s="161"/>
      <c r="AT530" s="156" t="s">
        <v>179</v>
      </c>
      <c r="AU530" s="156" t="s">
        <v>182</v>
      </c>
      <c r="AV530" s="13" t="s">
        <v>170</v>
      </c>
      <c r="AW530" s="13" t="s">
        <v>34</v>
      </c>
      <c r="AX530" s="13" t="s">
        <v>86</v>
      </c>
      <c r="AY530" s="156" t="s">
        <v>162</v>
      </c>
    </row>
    <row r="531" spans="2:65" s="1" customFormat="1" ht="16.5" customHeight="1">
      <c r="B531" s="31"/>
      <c r="C531" s="173" t="s">
        <v>1171</v>
      </c>
      <c r="D531" s="173" t="s">
        <v>644</v>
      </c>
      <c r="E531" s="174" t="s">
        <v>1172</v>
      </c>
      <c r="F531" s="175" t="s">
        <v>1173</v>
      </c>
      <c r="G531" s="176" t="s">
        <v>268</v>
      </c>
      <c r="H531" s="177">
        <v>205.7</v>
      </c>
      <c r="I531" s="178"/>
      <c r="J531" s="179">
        <f>ROUND(I531*H531,2)</f>
        <v>0</v>
      </c>
      <c r="K531" s="175" t="s">
        <v>169</v>
      </c>
      <c r="L531" s="180"/>
      <c r="M531" s="181" t="s">
        <v>1</v>
      </c>
      <c r="N531" s="182" t="s">
        <v>43</v>
      </c>
      <c r="P531" s="140">
        <f>O531*H531</f>
        <v>0</v>
      </c>
      <c r="Q531" s="140">
        <v>2.9999999999999997E-4</v>
      </c>
      <c r="R531" s="140">
        <f>Q531*H531</f>
        <v>6.1709999999999994E-2</v>
      </c>
      <c r="S531" s="140">
        <v>0</v>
      </c>
      <c r="T531" s="141">
        <f>S531*H531</f>
        <v>0</v>
      </c>
      <c r="AR531" s="142" t="s">
        <v>205</v>
      </c>
      <c r="AT531" s="142" t="s">
        <v>644</v>
      </c>
      <c r="AU531" s="142" t="s">
        <v>182</v>
      </c>
      <c r="AY531" s="16" t="s">
        <v>162</v>
      </c>
      <c r="BE531" s="143">
        <f>IF(N531="základní",J531,0)</f>
        <v>0</v>
      </c>
      <c r="BF531" s="143">
        <f>IF(N531="snížená",J531,0)</f>
        <v>0</v>
      </c>
      <c r="BG531" s="143">
        <f>IF(N531="zákl. přenesená",J531,0)</f>
        <v>0</v>
      </c>
      <c r="BH531" s="143">
        <f>IF(N531="sníž. přenesená",J531,0)</f>
        <v>0</v>
      </c>
      <c r="BI531" s="143">
        <f>IF(N531="nulová",J531,0)</f>
        <v>0</v>
      </c>
      <c r="BJ531" s="16" t="s">
        <v>86</v>
      </c>
      <c r="BK531" s="143">
        <f>ROUND(I531*H531,2)</f>
        <v>0</v>
      </c>
      <c r="BL531" s="16" t="s">
        <v>170</v>
      </c>
      <c r="BM531" s="142" t="s">
        <v>1174</v>
      </c>
    </row>
    <row r="532" spans="2:65" s="12" customFormat="1" ht="11.25">
      <c r="B532" s="148"/>
      <c r="D532" s="144" t="s">
        <v>179</v>
      </c>
      <c r="E532" s="149" t="s">
        <v>1</v>
      </c>
      <c r="F532" s="150" t="s">
        <v>1175</v>
      </c>
      <c r="H532" s="151">
        <v>205.7</v>
      </c>
      <c r="I532" s="152"/>
      <c r="L532" s="148"/>
      <c r="M532" s="153"/>
      <c r="T532" s="154"/>
      <c r="AT532" s="149" t="s">
        <v>179</v>
      </c>
      <c r="AU532" s="149" t="s">
        <v>182</v>
      </c>
      <c r="AV532" s="12" t="s">
        <v>88</v>
      </c>
      <c r="AW532" s="12" t="s">
        <v>34</v>
      </c>
      <c r="AX532" s="12" t="s">
        <v>78</v>
      </c>
      <c r="AY532" s="149" t="s">
        <v>162</v>
      </c>
    </row>
    <row r="533" spans="2:65" s="13" customFormat="1" ht="11.25">
      <c r="B533" s="155"/>
      <c r="D533" s="144" t="s">
        <v>179</v>
      </c>
      <c r="E533" s="156" t="s">
        <v>1</v>
      </c>
      <c r="F533" s="157" t="s">
        <v>181</v>
      </c>
      <c r="H533" s="158">
        <v>205.7</v>
      </c>
      <c r="I533" s="159"/>
      <c r="L533" s="155"/>
      <c r="M533" s="160"/>
      <c r="T533" s="161"/>
      <c r="AT533" s="156" t="s">
        <v>179</v>
      </c>
      <c r="AU533" s="156" t="s">
        <v>182</v>
      </c>
      <c r="AV533" s="13" t="s">
        <v>170</v>
      </c>
      <c r="AW533" s="13" t="s">
        <v>34</v>
      </c>
      <c r="AX533" s="13" t="s">
        <v>86</v>
      </c>
      <c r="AY533" s="156" t="s">
        <v>162</v>
      </c>
    </row>
    <row r="534" spans="2:65" s="11" customFormat="1" ht="20.85" customHeight="1">
      <c r="B534" s="119"/>
      <c r="D534" s="120" t="s">
        <v>77</v>
      </c>
      <c r="E534" s="129" t="s">
        <v>489</v>
      </c>
      <c r="F534" s="129" t="s">
        <v>1176</v>
      </c>
      <c r="I534" s="122"/>
      <c r="J534" s="130">
        <f>BK534</f>
        <v>0</v>
      </c>
      <c r="L534" s="119"/>
      <c r="M534" s="124"/>
      <c r="P534" s="125">
        <f>SUM(P535:P545)</f>
        <v>0</v>
      </c>
      <c r="R534" s="125">
        <f>SUM(R535:R545)</f>
        <v>9.3047199999999961</v>
      </c>
      <c r="T534" s="126">
        <f>SUM(T535:T545)</f>
        <v>0</v>
      </c>
      <c r="AR534" s="120" t="s">
        <v>86</v>
      </c>
      <c r="AT534" s="127" t="s">
        <v>77</v>
      </c>
      <c r="AU534" s="127" t="s">
        <v>88</v>
      </c>
      <c r="AY534" s="120" t="s">
        <v>162</v>
      </c>
      <c r="BK534" s="128">
        <f>SUM(BK535:BK545)</f>
        <v>0</v>
      </c>
    </row>
    <row r="535" spans="2:65" s="1" customFormat="1" ht="24.2" customHeight="1">
      <c r="B535" s="31"/>
      <c r="C535" s="131" t="s">
        <v>1177</v>
      </c>
      <c r="D535" s="131" t="s">
        <v>165</v>
      </c>
      <c r="E535" s="132" t="s">
        <v>1178</v>
      </c>
      <c r="F535" s="133" t="s">
        <v>1179</v>
      </c>
      <c r="G535" s="134" t="s">
        <v>268</v>
      </c>
      <c r="H535" s="135">
        <v>9</v>
      </c>
      <c r="I535" s="136"/>
      <c r="J535" s="137">
        <f>ROUND(I535*H535,2)</f>
        <v>0</v>
      </c>
      <c r="K535" s="133" t="s">
        <v>169</v>
      </c>
      <c r="L535" s="31"/>
      <c r="M535" s="138" t="s">
        <v>1</v>
      </c>
      <c r="N535" s="139" t="s">
        <v>43</v>
      </c>
      <c r="P535" s="140">
        <f>O535*H535</f>
        <v>0</v>
      </c>
      <c r="Q535" s="140">
        <v>1.7770000000000001E-2</v>
      </c>
      <c r="R535" s="140">
        <f>Q535*H535</f>
        <v>0.15993000000000002</v>
      </c>
      <c r="S535" s="140">
        <v>0</v>
      </c>
      <c r="T535" s="141">
        <f>S535*H535</f>
        <v>0</v>
      </c>
      <c r="AR535" s="142" t="s">
        <v>170</v>
      </c>
      <c r="AT535" s="142" t="s">
        <v>165</v>
      </c>
      <c r="AU535" s="142" t="s">
        <v>182</v>
      </c>
      <c r="AY535" s="16" t="s">
        <v>162</v>
      </c>
      <c r="BE535" s="143">
        <f>IF(N535="základní",J535,0)</f>
        <v>0</v>
      </c>
      <c r="BF535" s="143">
        <f>IF(N535="snížená",J535,0)</f>
        <v>0</v>
      </c>
      <c r="BG535" s="143">
        <f>IF(N535="zákl. přenesená",J535,0)</f>
        <v>0</v>
      </c>
      <c r="BH535" s="143">
        <f>IF(N535="sníž. přenesená",J535,0)</f>
        <v>0</v>
      </c>
      <c r="BI535" s="143">
        <f>IF(N535="nulová",J535,0)</f>
        <v>0</v>
      </c>
      <c r="BJ535" s="16" t="s">
        <v>86</v>
      </c>
      <c r="BK535" s="143">
        <f>ROUND(I535*H535,2)</f>
        <v>0</v>
      </c>
      <c r="BL535" s="16" t="s">
        <v>170</v>
      </c>
      <c r="BM535" s="142" t="s">
        <v>1180</v>
      </c>
    </row>
    <row r="536" spans="2:65" s="1" customFormat="1" ht="24.2" customHeight="1">
      <c r="B536" s="31"/>
      <c r="C536" s="131" t="s">
        <v>1181</v>
      </c>
      <c r="D536" s="131" t="s">
        <v>165</v>
      </c>
      <c r="E536" s="132" t="s">
        <v>1182</v>
      </c>
      <c r="F536" s="133" t="s">
        <v>1183</v>
      </c>
      <c r="G536" s="134" t="s">
        <v>268</v>
      </c>
      <c r="H536" s="135">
        <v>1</v>
      </c>
      <c r="I536" s="136"/>
      <c r="J536" s="137">
        <f>ROUND(I536*H536,2)</f>
        <v>0</v>
      </c>
      <c r="K536" s="133" t="s">
        <v>169</v>
      </c>
      <c r="L536" s="31"/>
      <c r="M536" s="138" t="s">
        <v>1</v>
      </c>
      <c r="N536" s="139" t="s">
        <v>43</v>
      </c>
      <c r="P536" s="140">
        <f>O536*H536</f>
        <v>0</v>
      </c>
      <c r="Q536" s="140">
        <v>3.5319999999999997E-2</v>
      </c>
      <c r="R536" s="140">
        <f>Q536*H536</f>
        <v>3.5319999999999997E-2</v>
      </c>
      <c r="S536" s="140">
        <v>0</v>
      </c>
      <c r="T536" s="141">
        <f>S536*H536</f>
        <v>0</v>
      </c>
      <c r="AR536" s="142" t="s">
        <v>170</v>
      </c>
      <c r="AT536" s="142" t="s">
        <v>165</v>
      </c>
      <c r="AU536" s="142" t="s">
        <v>182</v>
      </c>
      <c r="AY536" s="16" t="s">
        <v>162</v>
      </c>
      <c r="BE536" s="143">
        <f>IF(N536="základní",J536,0)</f>
        <v>0</v>
      </c>
      <c r="BF536" s="143">
        <f>IF(N536="snížená",J536,0)</f>
        <v>0</v>
      </c>
      <c r="BG536" s="143">
        <f>IF(N536="zákl. přenesená",J536,0)</f>
        <v>0</v>
      </c>
      <c r="BH536" s="143">
        <f>IF(N536="sníž. přenesená",J536,0)</f>
        <v>0</v>
      </c>
      <c r="BI536" s="143">
        <f>IF(N536="nulová",J536,0)</f>
        <v>0</v>
      </c>
      <c r="BJ536" s="16" t="s">
        <v>86</v>
      </c>
      <c r="BK536" s="143">
        <f>ROUND(I536*H536,2)</f>
        <v>0</v>
      </c>
      <c r="BL536" s="16" t="s">
        <v>170</v>
      </c>
      <c r="BM536" s="142" t="s">
        <v>1184</v>
      </c>
    </row>
    <row r="537" spans="2:65" s="1" customFormat="1" ht="21.75" customHeight="1">
      <c r="B537" s="31"/>
      <c r="C537" s="131" t="s">
        <v>1185</v>
      </c>
      <c r="D537" s="131" t="s">
        <v>165</v>
      </c>
      <c r="E537" s="132" t="s">
        <v>1186</v>
      </c>
      <c r="F537" s="133" t="s">
        <v>1187</v>
      </c>
      <c r="G537" s="134" t="s">
        <v>268</v>
      </c>
      <c r="H537" s="135">
        <v>6</v>
      </c>
      <c r="I537" s="136"/>
      <c r="J537" s="137">
        <f>ROUND(I537*H537,2)</f>
        <v>0</v>
      </c>
      <c r="K537" s="133" t="s">
        <v>169</v>
      </c>
      <c r="L537" s="31"/>
      <c r="M537" s="138" t="s">
        <v>1</v>
      </c>
      <c r="N537" s="139" t="s">
        <v>43</v>
      </c>
      <c r="P537" s="140">
        <f>O537*H537</f>
        <v>0</v>
      </c>
      <c r="Q537" s="140">
        <v>4.684E-2</v>
      </c>
      <c r="R537" s="140">
        <f>Q537*H537</f>
        <v>0.28104000000000001</v>
      </c>
      <c r="S537" s="140">
        <v>0</v>
      </c>
      <c r="T537" s="141">
        <f>S537*H537</f>
        <v>0</v>
      </c>
      <c r="AR537" s="142" t="s">
        <v>170</v>
      </c>
      <c r="AT537" s="142" t="s">
        <v>165</v>
      </c>
      <c r="AU537" s="142" t="s">
        <v>182</v>
      </c>
      <c r="AY537" s="16" t="s">
        <v>162</v>
      </c>
      <c r="BE537" s="143">
        <f>IF(N537="základní",J537,0)</f>
        <v>0</v>
      </c>
      <c r="BF537" s="143">
        <f>IF(N537="snížená",J537,0)</f>
        <v>0</v>
      </c>
      <c r="BG537" s="143">
        <f>IF(N537="zákl. přenesená",J537,0)</f>
        <v>0</v>
      </c>
      <c r="BH537" s="143">
        <f>IF(N537="sníž. přenesená",J537,0)</f>
        <v>0</v>
      </c>
      <c r="BI537" s="143">
        <f>IF(N537="nulová",J537,0)</f>
        <v>0</v>
      </c>
      <c r="BJ537" s="16" t="s">
        <v>86</v>
      </c>
      <c r="BK537" s="143">
        <f>ROUND(I537*H537,2)</f>
        <v>0</v>
      </c>
      <c r="BL537" s="16" t="s">
        <v>170</v>
      </c>
      <c r="BM537" s="142" t="s">
        <v>1188</v>
      </c>
    </row>
    <row r="538" spans="2:65" s="1" customFormat="1" ht="19.5">
      <c r="B538" s="31"/>
      <c r="D538" s="144" t="s">
        <v>172</v>
      </c>
      <c r="F538" s="145" t="s">
        <v>1189</v>
      </c>
      <c r="I538" s="146"/>
      <c r="L538" s="31"/>
      <c r="M538" s="147"/>
      <c r="T538" s="55"/>
      <c r="AT538" s="16" t="s">
        <v>172</v>
      </c>
      <c r="AU538" s="16" t="s">
        <v>182</v>
      </c>
    </row>
    <row r="539" spans="2:65" s="1" customFormat="1" ht="24.2" customHeight="1">
      <c r="B539" s="31"/>
      <c r="C539" s="131" t="s">
        <v>1190</v>
      </c>
      <c r="D539" s="131" t="s">
        <v>165</v>
      </c>
      <c r="E539" s="132" t="s">
        <v>1191</v>
      </c>
      <c r="F539" s="133" t="s">
        <v>1192</v>
      </c>
      <c r="G539" s="134" t="s">
        <v>268</v>
      </c>
      <c r="H539" s="135">
        <v>19</v>
      </c>
      <c r="I539" s="136"/>
      <c r="J539" s="137">
        <f t="shared" ref="J539:J545" si="20">ROUND(I539*H539,2)</f>
        <v>0</v>
      </c>
      <c r="K539" s="133" t="s">
        <v>169</v>
      </c>
      <c r="L539" s="31"/>
      <c r="M539" s="138" t="s">
        <v>1</v>
      </c>
      <c r="N539" s="139" t="s">
        <v>43</v>
      </c>
      <c r="P539" s="140">
        <f t="shared" ref="P539:P545" si="21">O539*H539</f>
        <v>0</v>
      </c>
      <c r="Q539" s="140">
        <v>0.44169999999999998</v>
      </c>
      <c r="R539" s="140">
        <f t="shared" ref="R539:R545" si="22">Q539*H539</f>
        <v>8.3922999999999988</v>
      </c>
      <c r="S539" s="140">
        <v>0</v>
      </c>
      <c r="T539" s="141">
        <f t="shared" ref="T539:T545" si="23">S539*H539</f>
        <v>0</v>
      </c>
      <c r="AR539" s="142" t="s">
        <v>170</v>
      </c>
      <c r="AT539" s="142" t="s">
        <v>165</v>
      </c>
      <c r="AU539" s="142" t="s">
        <v>182</v>
      </c>
      <c r="AY539" s="16" t="s">
        <v>162</v>
      </c>
      <c r="BE539" s="143">
        <f t="shared" ref="BE539:BE545" si="24">IF(N539="základní",J539,0)</f>
        <v>0</v>
      </c>
      <c r="BF539" s="143">
        <f t="shared" ref="BF539:BF545" si="25">IF(N539="snížená",J539,0)</f>
        <v>0</v>
      </c>
      <c r="BG539" s="143">
        <f t="shared" ref="BG539:BG545" si="26">IF(N539="zákl. přenesená",J539,0)</f>
        <v>0</v>
      </c>
      <c r="BH539" s="143">
        <f t="shared" ref="BH539:BH545" si="27">IF(N539="sníž. přenesená",J539,0)</f>
        <v>0</v>
      </c>
      <c r="BI539" s="143">
        <f t="shared" ref="BI539:BI545" si="28">IF(N539="nulová",J539,0)</f>
        <v>0</v>
      </c>
      <c r="BJ539" s="16" t="s">
        <v>86</v>
      </c>
      <c r="BK539" s="143">
        <f t="shared" ref="BK539:BK545" si="29">ROUND(I539*H539,2)</f>
        <v>0</v>
      </c>
      <c r="BL539" s="16" t="s">
        <v>170</v>
      </c>
      <c r="BM539" s="142" t="s">
        <v>1193</v>
      </c>
    </row>
    <row r="540" spans="2:65" s="1" customFormat="1" ht="24.2" customHeight="1">
      <c r="B540" s="31"/>
      <c r="C540" s="173" t="s">
        <v>1194</v>
      </c>
      <c r="D540" s="173" t="s">
        <v>644</v>
      </c>
      <c r="E540" s="174" t="s">
        <v>1195</v>
      </c>
      <c r="F540" s="175" t="s">
        <v>1196</v>
      </c>
      <c r="G540" s="176" t="s">
        <v>268</v>
      </c>
      <c r="H540" s="177">
        <v>6</v>
      </c>
      <c r="I540" s="178"/>
      <c r="J540" s="179">
        <f t="shared" si="20"/>
        <v>0</v>
      </c>
      <c r="K540" s="175" t="s">
        <v>169</v>
      </c>
      <c r="L540" s="180"/>
      <c r="M540" s="181" t="s">
        <v>1</v>
      </c>
      <c r="N540" s="182" t="s">
        <v>43</v>
      </c>
      <c r="P540" s="140">
        <f t="shared" si="21"/>
        <v>0</v>
      </c>
      <c r="Q540" s="140">
        <v>1.225E-2</v>
      </c>
      <c r="R540" s="140">
        <f t="shared" si="22"/>
        <v>7.350000000000001E-2</v>
      </c>
      <c r="S540" s="140">
        <v>0</v>
      </c>
      <c r="T540" s="141">
        <f t="shared" si="23"/>
        <v>0</v>
      </c>
      <c r="AR540" s="142" t="s">
        <v>205</v>
      </c>
      <c r="AT540" s="142" t="s">
        <v>644</v>
      </c>
      <c r="AU540" s="142" t="s">
        <v>182</v>
      </c>
      <c r="AY540" s="16" t="s">
        <v>162</v>
      </c>
      <c r="BE540" s="143">
        <f t="shared" si="24"/>
        <v>0</v>
      </c>
      <c r="BF540" s="143">
        <f t="shared" si="25"/>
        <v>0</v>
      </c>
      <c r="BG540" s="143">
        <f t="shared" si="26"/>
        <v>0</v>
      </c>
      <c r="BH540" s="143">
        <f t="shared" si="27"/>
        <v>0</v>
      </c>
      <c r="BI540" s="143">
        <f t="shared" si="28"/>
        <v>0</v>
      </c>
      <c r="BJ540" s="16" t="s">
        <v>86</v>
      </c>
      <c r="BK540" s="143">
        <f t="shared" si="29"/>
        <v>0</v>
      </c>
      <c r="BL540" s="16" t="s">
        <v>170</v>
      </c>
      <c r="BM540" s="142" t="s">
        <v>1197</v>
      </c>
    </row>
    <row r="541" spans="2:65" s="1" customFormat="1" ht="24.2" customHeight="1">
      <c r="B541" s="31"/>
      <c r="C541" s="173" t="s">
        <v>1198</v>
      </c>
      <c r="D541" s="173" t="s">
        <v>644</v>
      </c>
      <c r="E541" s="174" t="s">
        <v>1199</v>
      </c>
      <c r="F541" s="175" t="s">
        <v>1200</v>
      </c>
      <c r="G541" s="176" t="s">
        <v>268</v>
      </c>
      <c r="H541" s="177">
        <v>8</v>
      </c>
      <c r="I541" s="178"/>
      <c r="J541" s="179">
        <f t="shared" si="20"/>
        <v>0</v>
      </c>
      <c r="K541" s="175" t="s">
        <v>169</v>
      </c>
      <c r="L541" s="180"/>
      <c r="M541" s="181" t="s">
        <v>1</v>
      </c>
      <c r="N541" s="182" t="s">
        <v>43</v>
      </c>
      <c r="P541" s="140">
        <f t="shared" si="21"/>
        <v>0</v>
      </c>
      <c r="Q541" s="140">
        <v>1.2489999999999999E-2</v>
      </c>
      <c r="R541" s="140">
        <f t="shared" si="22"/>
        <v>9.9919999999999995E-2</v>
      </c>
      <c r="S541" s="140">
        <v>0</v>
      </c>
      <c r="T541" s="141">
        <f t="shared" si="23"/>
        <v>0</v>
      </c>
      <c r="AR541" s="142" t="s">
        <v>205</v>
      </c>
      <c r="AT541" s="142" t="s">
        <v>644</v>
      </c>
      <c r="AU541" s="142" t="s">
        <v>182</v>
      </c>
      <c r="AY541" s="16" t="s">
        <v>162</v>
      </c>
      <c r="BE541" s="143">
        <f t="shared" si="24"/>
        <v>0</v>
      </c>
      <c r="BF541" s="143">
        <f t="shared" si="25"/>
        <v>0</v>
      </c>
      <c r="BG541" s="143">
        <f t="shared" si="26"/>
        <v>0</v>
      </c>
      <c r="BH541" s="143">
        <f t="shared" si="27"/>
        <v>0</v>
      </c>
      <c r="BI541" s="143">
        <f t="shared" si="28"/>
        <v>0</v>
      </c>
      <c r="BJ541" s="16" t="s">
        <v>86</v>
      </c>
      <c r="BK541" s="143">
        <f t="shared" si="29"/>
        <v>0</v>
      </c>
      <c r="BL541" s="16" t="s">
        <v>170</v>
      </c>
      <c r="BM541" s="142" t="s">
        <v>1201</v>
      </c>
    </row>
    <row r="542" spans="2:65" s="1" customFormat="1" ht="24.2" customHeight="1">
      <c r="B542" s="31"/>
      <c r="C542" s="173" t="s">
        <v>1202</v>
      </c>
      <c r="D542" s="173" t="s">
        <v>644</v>
      </c>
      <c r="E542" s="174" t="s">
        <v>1203</v>
      </c>
      <c r="F542" s="175" t="s">
        <v>1204</v>
      </c>
      <c r="G542" s="176" t="s">
        <v>268</v>
      </c>
      <c r="H542" s="177">
        <v>1</v>
      </c>
      <c r="I542" s="178"/>
      <c r="J542" s="179">
        <f t="shared" si="20"/>
        <v>0</v>
      </c>
      <c r="K542" s="175" t="s">
        <v>169</v>
      </c>
      <c r="L542" s="180"/>
      <c r="M542" s="181" t="s">
        <v>1</v>
      </c>
      <c r="N542" s="182" t="s">
        <v>43</v>
      </c>
      <c r="P542" s="140">
        <f t="shared" si="21"/>
        <v>0</v>
      </c>
      <c r="Q542" s="140">
        <v>1.272E-2</v>
      </c>
      <c r="R542" s="140">
        <f t="shared" si="22"/>
        <v>1.272E-2</v>
      </c>
      <c r="S542" s="140">
        <v>0</v>
      </c>
      <c r="T542" s="141">
        <f t="shared" si="23"/>
        <v>0</v>
      </c>
      <c r="AR542" s="142" t="s">
        <v>205</v>
      </c>
      <c r="AT542" s="142" t="s">
        <v>644</v>
      </c>
      <c r="AU542" s="142" t="s">
        <v>182</v>
      </c>
      <c r="AY542" s="16" t="s">
        <v>162</v>
      </c>
      <c r="BE542" s="143">
        <f t="shared" si="24"/>
        <v>0</v>
      </c>
      <c r="BF542" s="143">
        <f t="shared" si="25"/>
        <v>0</v>
      </c>
      <c r="BG542" s="143">
        <f t="shared" si="26"/>
        <v>0</v>
      </c>
      <c r="BH542" s="143">
        <f t="shared" si="27"/>
        <v>0</v>
      </c>
      <c r="BI542" s="143">
        <f t="shared" si="28"/>
        <v>0</v>
      </c>
      <c r="BJ542" s="16" t="s">
        <v>86</v>
      </c>
      <c r="BK542" s="143">
        <f t="shared" si="29"/>
        <v>0</v>
      </c>
      <c r="BL542" s="16" t="s">
        <v>170</v>
      </c>
      <c r="BM542" s="142" t="s">
        <v>1205</v>
      </c>
    </row>
    <row r="543" spans="2:65" s="1" customFormat="1" ht="37.9" customHeight="1">
      <c r="B543" s="31"/>
      <c r="C543" s="173" t="s">
        <v>1206</v>
      </c>
      <c r="D543" s="173" t="s">
        <v>644</v>
      </c>
      <c r="E543" s="174" t="s">
        <v>1207</v>
      </c>
      <c r="F543" s="175" t="s">
        <v>1208</v>
      </c>
      <c r="G543" s="176" t="s">
        <v>268</v>
      </c>
      <c r="H543" s="177">
        <v>4</v>
      </c>
      <c r="I543" s="178"/>
      <c r="J543" s="179">
        <f t="shared" si="20"/>
        <v>0</v>
      </c>
      <c r="K543" s="175" t="s">
        <v>169</v>
      </c>
      <c r="L543" s="180"/>
      <c r="M543" s="181" t="s">
        <v>1</v>
      </c>
      <c r="N543" s="182" t="s">
        <v>43</v>
      </c>
      <c r="P543" s="140">
        <f t="shared" si="21"/>
        <v>0</v>
      </c>
      <c r="Q543" s="140">
        <v>1.225E-2</v>
      </c>
      <c r="R543" s="140">
        <f t="shared" si="22"/>
        <v>4.9000000000000002E-2</v>
      </c>
      <c r="S543" s="140">
        <v>0</v>
      </c>
      <c r="T543" s="141">
        <f t="shared" si="23"/>
        <v>0</v>
      </c>
      <c r="AR543" s="142" t="s">
        <v>205</v>
      </c>
      <c r="AT543" s="142" t="s">
        <v>644</v>
      </c>
      <c r="AU543" s="142" t="s">
        <v>182</v>
      </c>
      <c r="AY543" s="16" t="s">
        <v>162</v>
      </c>
      <c r="BE543" s="143">
        <f t="shared" si="24"/>
        <v>0</v>
      </c>
      <c r="BF543" s="143">
        <f t="shared" si="25"/>
        <v>0</v>
      </c>
      <c r="BG543" s="143">
        <f t="shared" si="26"/>
        <v>0</v>
      </c>
      <c r="BH543" s="143">
        <f t="shared" si="27"/>
        <v>0</v>
      </c>
      <c r="BI543" s="143">
        <f t="shared" si="28"/>
        <v>0</v>
      </c>
      <c r="BJ543" s="16" t="s">
        <v>86</v>
      </c>
      <c r="BK543" s="143">
        <f t="shared" si="29"/>
        <v>0</v>
      </c>
      <c r="BL543" s="16" t="s">
        <v>170</v>
      </c>
      <c r="BM543" s="142" t="s">
        <v>1209</v>
      </c>
    </row>
    <row r="544" spans="2:65" s="1" customFormat="1" ht="37.9" customHeight="1">
      <c r="B544" s="31"/>
      <c r="C544" s="173" t="s">
        <v>1210</v>
      </c>
      <c r="D544" s="173" t="s">
        <v>644</v>
      </c>
      <c r="E544" s="174" t="s">
        <v>1211</v>
      </c>
      <c r="F544" s="175" t="s">
        <v>1212</v>
      </c>
      <c r="G544" s="176" t="s">
        <v>268</v>
      </c>
      <c r="H544" s="177">
        <v>11</v>
      </c>
      <c r="I544" s="178"/>
      <c r="J544" s="179">
        <f t="shared" si="20"/>
        <v>0</v>
      </c>
      <c r="K544" s="175" t="s">
        <v>169</v>
      </c>
      <c r="L544" s="180"/>
      <c r="M544" s="181" t="s">
        <v>1</v>
      </c>
      <c r="N544" s="182" t="s">
        <v>43</v>
      </c>
      <c r="P544" s="140">
        <f t="shared" si="21"/>
        <v>0</v>
      </c>
      <c r="Q544" s="140">
        <v>1.2489999999999999E-2</v>
      </c>
      <c r="R544" s="140">
        <f t="shared" si="22"/>
        <v>0.13738999999999998</v>
      </c>
      <c r="S544" s="140">
        <v>0</v>
      </c>
      <c r="T544" s="141">
        <f t="shared" si="23"/>
        <v>0</v>
      </c>
      <c r="AR544" s="142" t="s">
        <v>205</v>
      </c>
      <c r="AT544" s="142" t="s">
        <v>644</v>
      </c>
      <c r="AU544" s="142" t="s">
        <v>182</v>
      </c>
      <c r="AY544" s="16" t="s">
        <v>162</v>
      </c>
      <c r="BE544" s="143">
        <f t="shared" si="24"/>
        <v>0</v>
      </c>
      <c r="BF544" s="143">
        <f t="shared" si="25"/>
        <v>0</v>
      </c>
      <c r="BG544" s="143">
        <f t="shared" si="26"/>
        <v>0</v>
      </c>
      <c r="BH544" s="143">
        <f t="shared" si="27"/>
        <v>0</v>
      </c>
      <c r="BI544" s="143">
        <f t="shared" si="28"/>
        <v>0</v>
      </c>
      <c r="BJ544" s="16" t="s">
        <v>86</v>
      </c>
      <c r="BK544" s="143">
        <f t="shared" si="29"/>
        <v>0</v>
      </c>
      <c r="BL544" s="16" t="s">
        <v>170</v>
      </c>
      <c r="BM544" s="142" t="s">
        <v>1213</v>
      </c>
    </row>
    <row r="545" spans="2:65" s="1" customFormat="1" ht="37.9" customHeight="1">
      <c r="B545" s="31"/>
      <c r="C545" s="173" t="s">
        <v>1214</v>
      </c>
      <c r="D545" s="173" t="s">
        <v>644</v>
      </c>
      <c r="E545" s="174" t="s">
        <v>1215</v>
      </c>
      <c r="F545" s="175" t="s">
        <v>1216</v>
      </c>
      <c r="G545" s="176" t="s">
        <v>268</v>
      </c>
      <c r="H545" s="177">
        <v>5</v>
      </c>
      <c r="I545" s="178"/>
      <c r="J545" s="179">
        <f t="shared" si="20"/>
        <v>0</v>
      </c>
      <c r="K545" s="175" t="s">
        <v>169</v>
      </c>
      <c r="L545" s="180"/>
      <c r="M545" s="181" t="s">
        <v>1</v>
      </c>
      <c r="N545" s="182" t="s">
        <v>43</v>
      </c>
      <c r="P545" s="140">
        <f t="shared" si="21"/>
        <v>0</v>
      </c>
      <c r="Q545" s="140">
        <v>1.272E-2</v>
      </c>
      <c r="R545" s="140">
        <f t="shared" si="22"/>
        <v>6.3600000000000004E-2</v>
      </c>
      <c r="S545" s="140">
        <v>0</v>
      </c>
      <c r="T545" s="141">
        <f t="shared" si="23"/>
        <v>0</v>
      </c>
      <c r="AR545" s="142" t="s">
        <v>205</v>
      </c>
      <c r="AT545" s="142" t="s">
        <v>644</v>
      </c>
      <c r="AU545" s="142" t="s">
        <v>182</v>
      </c>
      <c r="AY545" s="16" t="s">
        <v>162</v>
      </c>
      <c r="BE545" s="143">
        <f t="shared" si="24"/>
        <v>0</v>
      </c>
      <c r="BF545" s="143">
        <f t="shared" si="25"/>
        <v>0</v>
      </c>
      <c r="BG545" s="143">
        <f t="shared" si="26"/>
        <v>0</v>
      </c>
      <c r="BH545" s="143">
        <f t="shared" si="27"/>
        <v>0</v>
      </c>
      <c r="BI545" s="143">
        <f t="shared" si="28"/>
        <v>0</v>
      </c>
      <c r="BJ545" s="16" t="s">
        <v>86</v>
      </c>
      <c r="BK545" s="143">
        <f t="shared" si="29"/>
        <v>0</v>
      </c>
      <c r="BL545" s="16" t="s">
        <v>170</v>
      </c>
      <c r="BM545" s="142" t="s">
        <v>1217</v>
      </c>
    </row>
    <row r="546" spans="2:65" s="11" customFormat="1" ht="22.9" customHeight="1">
      <c r="B546" s="119"/>
      <c r="D546" s="120" t="s">
        <v>77</v>
      </c>
      <c r="E546" s="129" t="s">
        <v>205</v>
      </c>
      <c r="F546" s="129" t="s">
        <v>1218</v>
      </c>
      <c r="I546" s="122"/>
      <c r="J546" s="130">
        <f>BK546</f>
        <v>0</v>
      </c>
      <c r="L546" s="119"/>
      <c r="M546" s="124"/>
      <c r="P546" s="125">
        <f>P547</f>
        <v>0</v>
      </c>
      <c r="R546" s="125">
        <f>R547</f>
        <v>2.1910720000000001</v>
      </c>
      <c r="T546" s="126">
        <f>T547</f>
        <v>0</v>
      </c>
      <c r="AR546" s="120" t="s">
        <v>86</v>
      </c>
      <c r="AT546" s="127" t="s">
        <v>77</v>
      </c>
      <c r="AU546" s="127" t="s">
        <v>86</v>
      </c>
      <c r="AY546" s="120" t="s">
        <v>162</v>
      </c>
      <c r="BK546" s="128">
        <f>BK547</f>
        <v>0</v>
      </c>
    </row>
    <row r="547" spans="2:65" s="1" customFormat="1" ht="24.2" customHeight="1">
      <c r="B547" s="31"/>
      <c r="C547" s="131" t="s">
        <v>1219</v>
      </c>
      <c r="D547" s="131" t="s">
        <v>165</v>
      </c>
      <c r="E547" s="132" t="s">
        <v>1220</v>
      </c>
      <c r="F547" s="133" t="s">
        <v>1221</v>
      </c>
      <c r="G547" s="134" t="s">
        <v>168</v>
      </c>
      <c r="H547" s="135">
        <v>1.3</v>
      </c>
      <c r="I547" s="136"/>
      <c r="J547" s="137">
        <f>ROUND(I547*H547,2)</f>
        <v>0</v>
      </c>
      <c r="K547" s="133" t="s">
        <v>169</v>
      </c>
      <c r="L547" s="31"/>
      <c r="M547" s="138" t="s">
        <v>1</v>
      </c>
      <c r="N547" s="139" t="s">
        <v>43</v>
      </c>
      <c r="P547" s="140">
        <f>O547*H547</f>
        <v>0</v>
      </c>
      <c r="Q547" s="140">
        <v>1.68544</v>
      </c>
      <c r="R547" s="140">
        <f>Q547*H547</f>
        <v>2.1910720000000001</v>
      </c>
      <c r="S547" s="140">
        <v>0</v>
      </c>
      <c r="T547" s="141">
        <f>S547*H547</f>
        <v>0</v>
      </c>
      <c r="AR547" s="142" t="s">
        <v>170</v>
      </c>
      <c r="AT547" s="142" t="s">
        <v>165</v>
      </c>
      <c r="AU547" s="142" t="s">
        <v>88</v>
      </c>
      <c r="AY547" s="16" t="s">
        <v>162</v>
      </c>
      <c r="BE547" s="143">
        <f>IF(N547="základní",J547,0)</f>
        <v>0</v>
      </c>
      <c r="BF547" s="143">
        <f>IF(N547="snížená",J547,0)</f>
        <v>0</v>
      </c>
      <c r="BG547" s="143">
        <f>IF(N547="zákl. přenesená",J547,0)</f>
        <v>0</v>
      </c>
      <c r="BH547" s="143">
        <f>IF(N547="sníž. přenesená",J547,0)</f>
        <v>0</v>
      </c>
      <c r="BI547" s="143">
        <f>IF(N547="nulová",J547,0)</f>
        <v>0</v>
      </c>
      <c r="BJ547" s="16" t="s">
        <v>86</v>
      </c>
      <c r="BK547" s="143">
        <f>ROUND(I547*H547,2)</f>
        <v>0</v>
      </c>
      <c r="BL547" s="16" t="s">
        <v>170</v>
      </c>
      <c r="BM547" s="142" t="s">
        <v>1222</v>
      </c>
    </row>
    <row r="548" spans="2:65" s="11" customFormat="1" ht="22.9" customHeight="1">
      <c r="B548" s="119"/>
      <c r="D548" s="120" t="s">
        <v>77</v>
      </c>
      <c r="E548" s="129" t="s">
        <v>163</v>
      </c>
      <c r="F548" s="129" t="s">
        <v>164</v>
      </c>
      <c r="I548" s="122"/>
      <c r="J548" s="130">
        <f>BK548</f>
        <v>0</v>
      </c>
      <c r="L548" s="119"/>
      <c r="M548" s="124"/>
      <c r="P548" s="125">
        <f>SUM(P549:P591)</f>
        <v>0</v>
      </c>
      <c r="R548" s="125">
        <f>SUM(R549:R591)</f>
        <v>0.94938440000000002</v>
      </c>
      <c r="T548" s="126">
        <f>SUM(T549:T591)</f>
        <v>0</v>
      </c>
      <c r="AR548" s="120" t="s">
        <v>86</v>
      </c>
      <c r="AT548" s="127" t="s">
        <v>77</v>
      </c>
      <c r="AU548" s="127" t="s">
        <v>86</v>
      </c>
      <c r="AY548" s="120" t="s">
        <v>162</v>
      </c>
      <c r="BK548" s="128">
        <f>SUM(BK549:BK591)</f>
        <v>0</v>
      </c>
    </row>
    <row r="549" spans="2:65" s="1" customFormat="1" ht="33" customHeight="1">
      <c r="B549" s="31"/>
      <c r="C549" s="131" t="s">
        <v>1223</v>
      </c>
      <c r="D549" s="131" t="s">
        <v>165</v>
      </c>
      <c r="E549" s="132" t="s">
        <v>1224</v>
      </c>
      <c r="F549" s="133" t="s">
        <v>1225</v>
      </c>
      <c r="G549" s="134" t="s">
        <v>176</v>
      </c>
      <c r="H549" s="135">
        <v>1189</v>
      </c>
      <c r="I549" s="136"/>
      <c r="J549" s="137">
        <f>ROUND(I549*H549,2)</f>
        <v>0</v>
      </c>
      <c r="K549" s="133" t="s">
        <v>169</v>
      </c>
      <c r="L549" s="31"/>
      <c r="M549" s="138" t="s">
        <v>1</v>
      </c>
      <c r="N549" s="139" t="s">
        <v>43</v>
      </c>
      <c r="P549" s="140">
        <f>O549*H549</f>
        <v>0</v>
      </c>
      <c r="Q549" s="140">
        <v>0</v>
      </c>
      <c r="R549" s="140">
        <f>Q549*H549</f>
        <v>0</v>
      </c>
      <c r="S549" s="140">
        <v>0</v>
      </c>
      <c r="T549" s="141">
        <f>S549*H549</f>
        <v>0</v>
      </c>
      <c r="AR549" s="142" t="s">
        <v>170</v>
      </c>
      <c r="AT549" s="142" t="s">
        <v>165</v>
      </c>
      <c r="AU549" s="142" t="s">
        <v>88</v>
      </c>
      <c r="AY549" s="16" t="s">
        <v>162</v>
      </c>
      <c r="BE549" s="143">
        <f>IF(N549="základní",J549,0)</f>
        <v>0</v>
      </c>
      <c r="BF549" s="143">
        <f>IF(N549="snížená",J549,0)</f>
        <v>0</v>
      </c>
      <c r="BG549" s="143">
        <f>IF(N549="zákl. přenesená",J549,0)</f>
        <v>0</v>
      </c>
      <c r="BH549" s="143">
        <f>IF(N549="sníž. přenesená",J549,0)</f>
        <v>0</v>
      </c>
      <c r="BI549" s="143">
        <f>IF(N549="nulová",J549,0)</f>
        <v>0</v>
      </c>
      <c r="BJ549" s="16" t="s">
        <v>86</v>
      </c>
      <c r="BK549" s="143">
        <f>ROUND(I549*H549,2)</f>
        <v>0</v>
      </c>
      <c r="BL549" s="16" t="s">
        <v>170</v>
      </c>
      <c r="BM549" s="142" t="s">
        <v>1226</v>
      </c>
    </row>
    <row r="550" spans="2:65" s="1" customFormat="1" ht="37.9" customHeight="1">
      <c r="B550" s="31"/>
      <c r="C550" s="131" t="s">
        <v>1227</v>
      </c>
      <c r="D550" s="131" t="s">
        <v>165</v>
      </c>
      <c r="E550" s="132" t="s">
        <v>1228</v>
      </c>
      <c r="F550" s="133" t="s">
        <v>1229</v>
      </c>
      <c r="G550" s="134" t="s">
        <v>176</v>
      </c>
      <c r="H550" s="135">
        <v>142680</v>
      </c>
      <c r="I550" s="136"/>
      <c r="J550" s="137">
        <f>ROUND(I550*H550,2)</f>
        <v>0</v>
      </c>
      <c r="K550" s="133" t="s">
        <v>169</v>
      </c>
      <c r="L550" s="31"/>
      <c r="M550" s="138" t="s">
        <v>1</v>
      </c>
      <c r="N550" s="139" t="s">
        <v>43</v>
      </c>
      <c r="P550" s="140">
        <f>O550*H550</f>
        <v>0</v>
      </c>
      <c r="Q550" s="140">
        <v>0</v>
      </c>
      <c r="R550" s="140">
        <f>Q550*H550</f>
        <v>0</v>
      </c>
      <c r="S550" s="140">
        <v>0</v>
      </c>
      <c r="T550" s="141">
        <f>S550*H550</f>
        <v>0</v>
      </c>
      <c r="AR550" s="142" t="s">
        <v>170</v>
      </c>
      <c r="AT550" s="142" t="s">
        <v>165</v>
      </c>
      <c r="AU550" s="142" t="s">
        <v>88</v>
      </c>
      <c r="AY550" s="16" t="s">
        <v>162</v>
      </c>
      <c r="BE550" s="143">
        <f>IF(N550="základní",J550,0)</f>
        <v>0</v>
      </c>
      <c r="BF550" s="143">
        <f>IF(N550="snížená",J550,0)</f>
        <v>0</v>
      </c>
      <c r="BG550" s="143">
        <f>IF(N550="zákl. přenesená",J550,0)</f>
        <v>0</v>
      </c>
      <c r="BH550" s="143">
        <f>IF(N550="sníž. přenesená",J550,0)</f>
        <v>0</v>
      </c>
      <c r="BI550" s="143">
        <f>IF(N550="nulová",J550,0)</f>
        <v>0</v>
      </c>
      <c r="BJ550" s="16" t="s">
        <v>86</v>
      </c>
      <c r="BK550" s="143">
        <f>ROUND(I550*H550,2)</f>
        <v>0</v>
      </c>
      <c r="BL550" s="16" t="s">
        <v>170</v>
      </c>
      <c r="BM550" s="142" t="s">
        <v>1230</v>
      </c>
    </row>
    <row r="551" spans="2:65" s="12" customFormat="1" ht="11.25">
      <c r="B551" s="148"/>
      <c r="D551" s="144" t="s">
        <v>179</v>
      </c>
      <c r="E551" s="149" t="s">
        <v>1</v>
      </c>
      <c r="F551" s="150" t="s">
        <v>1231</v>
      </c>
      <c r="H551" s="151">
        <v>142680</v>
      </c>
      <c r="I551" s="152"/>
      <c r="L551" s="148"/>
      <c r="M551" s="153"/>
      <c r="T551" s="154"/>
      <c r="AT551" s="149" t="s">
        <v>179</v>
      </c>
      <c r="AU551" s="149" t="s">
        <v>88</v>
      </c>
      <c r="AV551" s="12" t="s">
        <v>88</v>
      </c>
      <c r="AW551" s="12" t="s">
        <v>34</v>
      </c>
      <c r="AX551" s="12" t="s">
        <v>78</v>
      </c>
      <c r="AY551" s="149" t="s">
        <v>162</v>
      </c>
    </row>
    <row r="552" spans="2:65" s="13" customFormat="1" ht="11.25">
      <c r="B552" s="155"/>
      <c r="D552" s="144" t="s">
        <v>179</v>
      </c>
      <c r="E552" s="156" t="s">
        <v>1</v>
      </c>
      <c r="F552" s="157" t="s">
        <v>181</v>
      </c>
      <c r="H552" s="158">
        <v>142680</v>
      </c>
      <c r="I552" s="159"/>
      <c r="L552" s="155"/>
      <c r="M552" s="160"/>
      <c r="T552" s="161"/>
      <c r="AT552" s="156" t="s">
        <v>179</v>
      </c>
      <c r="AU552" s="156" t="s">
        <v>88</v>
      </c>
      <c r="AV552" s="13" t="s">
        <v>170</v>
      </c>
      <c r="AW552" s="13" t="s">
        <v>34</v>
      </c>
      <c r="AX552" s="13" t="s">
        <v>86</v>
      </c>
      <c r="AY552" s="156" t="s">
        <v>162</v>
      </c>
    </row>
    <row r="553" spans="2:65" s="1" customFormat="1" ht="33" customHeight="1">
      <c r="B553" s="31"/>
      <c r="C553" s="131" t="s">
        <v>1232</v>
      </c>
      <c r="D553" s="131" t="s">
        <v>165</v>
      </c>
      <c r="E553" s="132" t="s">
        <v>1233</v>
      </c>
      <c r="F553" s="133" t="s">
        <v>1234</v>
      </c>
      <c r="G553" s="134" t="s">
        <v>176</v>
      </c>
      <c r="H553" s="135">
        <v>1189</v>
      </c>
      <c r="I553" s="136"/>
      <c r="J553" s="137">
        <f>ROUND(I553*H553,2)</f>
        <v>0</v>
      </c>
      <c r="K553" s="133" t="s">
        <v>169</v>
      </c>
      <c r="L553" s="31"/>
      <c r="M553" s="138" t="s">
        <v>1</v>
      </c>
      <c r="N553" s="139" t="s">
        <v>43</v>
      </c>
      <c r="P553" s="140">
        <f>O553*H553</f>
        <v>0</v>
      </c>
      <c r="Q553" s="140">
        <v>0</v>
      </c>
      <c r="R553" s="140">
        <f>Q553*H553</f>
        <v>0</v>
      </c>
      <c r="S553" s="140">
        <v>0</v>
      </c>
      <c r="T553" s="141">
        <f>S553*H553</f>
        <v>0</v>
      </c>
      <c r="AR553" s="142" t="s">
        <v>170</v>
      </c>
      <c r="AT553" s="142" t="s">
        <v>165</v>
      </c>
      <c r="AU553" s="142" t="s">
        <v>88</v>
      </c>
      <c r="AY553" s="16" t="s">
        <v>162</v>
      </c>
      <c r="BE553" s="143">
        <f>IF(N553="základní",J553,0)</f>
        <v>0</v>
      </c>
      <c r="BF553" s="143">
        <f>IF(N553="snížená",J553,0)</f>
        <v>0</v>
      </c>
      <c r="BG553" s="143">
        <f>IF(N553="zákl. přenesená",J553,0)</f>
        <v>0</v>
      </c>
      <c r="BH553" s="143">
        <f>IF(N553="sníž. přenesená",J553,0)</f>
        <v>0</v>
      </c>
      <c r="BI553" s="143">
        <f>IF(N553="nulová",J553,0)</f>
        <v>0</v>
      </c>
      <c r="BJ553" s="16" t="s">
        <v>86</v>
      </c>
      <c r="BK553" s="143">
        <f>ROUND(I553*H553,2)</f>
        <v>0</v>
      </c>
      <c r="BL553" s="16" t="s">
        <v>170</v>
      </c>
      <c r="BM553" s="142" t="s">
        <v>1235</v>
      </c>
    </row>
    <row r="554" spans="2:65" s="1" customFormat="1" ht="33" customHeight="1">
      <c r="B554" s="31"/>
      <c r="C554" s="131" t="s">
        <v>1236</v>
      </c>
      <c r="D554" s="131" t="s">
        <v>165</v>
      </c>
      <c r="E554" s="132" t="s">
        <v>1237</v>
      </c>
      <c r="F554" s="133" t="s">
        <v>1238</v>
      </c>
      <c r="G554" s="134" t="s">
        <v>168</v>
      </c>
      <c r="H554" s="135">
        <v>93.6</v>
      </c>
      <c r="I554" s="136"/>
      <c r="J554" s="137">
        <f>ROUND(I554*H554,2)</f>
        <v>0</v>
      </c>
      <c r="K554" s="133" t="s">
        <v>169</v>
      </c>
      <c r="L554" s="31"/>
      <c r="M554" s="138" t="s">
        <v>1</v>
      </c>
      <c r="N554" s="139" t="s">
        <v>43</v>
      </c>
      <c r="P554" s="140">
        <f>O554*H554</f>
        <v>0</v>
      </c>
      <c r="Q554" s="140">
        <v>0</v>
      </c>
      <c r="R554" s="140">
        <f>Q554*H554</f>
        <v>0</v>
      </c>
      <c r="S554" s="140">
        <v>0</v>
      </c>
      <c r="T554" s="141">
        <f>S554*H554</f>
        <v>0</v>
      </c>
      <c r="AR554" s="142" t="s">
        <v>170</v>
      </c>
      <c r="AT554" s="142" t="s">
        <v>165</v>
      </c>
      <c r="AU554" s="142" t="s">
        <v>88</v>
      </c>
      <c r="AY554" s="16" t="s">
        <v>162</v>
      </c>
      <c r="BE554" s="143">
        <f>IF(N554="základní",J554,0)</f>
        <v>0</v>
      </c>
      <c r="BF554" s="143">
        <f>IF(N554="snížená",J554,0)</f>
        <v>0</v>
      </c>
      <c r="BG554" s="143">
        <f>IF(N554="zákl. přenesená",J554,0)</f>
        <v>0</v>
      </c>
      <c r="BH554" s="143">
        <f>IF(N554="sníž. přenesená",J554,0)</f>
        <v>0</v>
      </c>
      <c r="BI554" s="143">
        <f>IF(N554="nulová",J554,0)</f>
        <v>0</v>
      </c>
      <c r="BJ554" s="16" t="s">
        <v>86</v>
      </c>
      <c r="BK554" s="143">
        <f>ROUND(I554*H554,2)</f>
        <v>0</v>
      </c>
      <c r="BL554" s="16" t="s">
        <v>170</v>
      </c>
      <c r="BM554" s="142" t="s">
        <v>1239</v>
      </c>
    </row>
    <row r="555" spans="2:65" s="1" customFormat="1" ht="37.9" customHeight="1">
      <c r="B555" s="31"/>
      <c r="C555" s="131" t="s">
        <v>1240</v>
      </c>
      <c r="D555" s="131" t="s">
        <v>165</v>
      </c>
      <c r="E555" s="132" t="s">
        <v>1241</v>
      </c>
      <c r="F555" s="133" t="s">
        <v>1242</v>
      </c>
      <c r="G555" s="134" t="s">
        <v>168</v>
      </c>
      <c r="H555" s="135">
        <v>11232</v>
      </c>
      <c r="I555" s="136"/>
      <c r="J555" s="137">
        <f>ROUND(I555*H555,2)</f>
        <v>0</v>
      </c>
      <c r="K555" s="133" t="s">
        <v>169</v>
      </c>
      <c r="L555" s="31"/>
      <c r="M555" s="138" t="s">
        <v>1</v>
      </c>
      <c r="N555" s="139" t="s">
        <v>43</v>
      </c>
      <c r="P555" s="140">
        <f>O555*H555</f>
        <v>0</v>
      </c>
      <c r="Q555" s="140">
        <v>0</v>
      </c>
      <c r="R555" s="140">
        <f>Q555*H555</f>
        <v>0</v>
      </c>
      <c r="S555" s="140">
        <v>0</v>
      </c>
      <c r="T555" s="141">
        <f>S555*H555</f>
        <v>0</v>
      </c>
      <c r="AR555" s="142" t="s">
        <v>170</v>
      </c>
      <c r="AT555" s="142" t="s">
        <v>165</v>
      </c>
      <c r="AU555" s="142" t="s">
        <v>88</v>
      </c>
      <c r="AY555" s="16" t="s">
        <v>162</v>
      </c>
      <c r="BE555" s="143">
        <f>IF(N555="základní",J555,0)</f>
        <v>0</v>
      </c>
      <c r="BF555" s="143">
        <f>IF(N555="snížená",J555,0)</f>
        <v>0</v>
      </c>
      <c r="BG555" s="143">
        <f>IF(N555="zákl. přenesená",J555,0)</f>
        <v>0</v>
      </c>
      <c r="BH555" s="143">
        <f>IF(N555="sníž. přenesená",J555,0)</f>
        <v>0</v>
      </c>
      <c r="BI555" s="143">
        <f>IF(N555="nulová",J555,0)</f>
        <v>0</v>
      </c>
      <c r="BJ555" s="16" t="s">
        <v>86</v>
      </c>
      <c r="BK555" s="143">
        <f>ROUND(I555*H555,2)</f>
        <v>0</v>
      </c>
      <c r="BL555" s="16" t="s">
        <v>170</v>
      </c>
      <c r="BM555" s="142" t="s">
        <v>1243</v>
      </c>
    </row>
    <row r="556" spans="2:65" s="12" customFormat="1" ht="11.25">
      <c r="B556" s="148"/>
      <c r="D556" s="144" t="s">
        <v>179</v>
      </c>
      <c r="E556" s="149" t="s">
        <v>1</v>
      </c>
      <c r="F556" s="150" t="s">
        <v>1244</v>
      </c>
      <c r="H556" s="151">
        <v>11232</v>
      </c>
      <c r="I556" s="152"/>
      <c r="L556" s="148"/>
      <c r="M556" s="153"/>
      <c r="T556" s="154"/>
      <c r="AT556" s="149" t="s">
        <v>179</v>
      </c>
      <c r="AU556" s="149" t="s">
        <v>88</v>
      </c>
      <c r="AV556" s="12" t="s">
        <v>88</v>
      </c>
      <c r="AW556" s="12" t="s">
        <v>34</v>
      </c>
      <c r="AX556" s="12" t="s">
        <v>78</v>
      </c>
      <c r="AY556" s="149" t="s">
        <v>162</v>
      </c>
    </row>
    <row r="557" spans="2:65" s="13" customFormat="1" ht="11.25">
      <c r="B557" s="155"/>
      <c r="D557" s="144" t="s">
        <v>179</v>
      </c>
      <c r="E557" s="156" t="s">
        <v>1</v>
      </c>
      <c r="F557" s="157" t="s">
        <v>181</v>
      </c>
      <c r="H557" s="158">
        <v>11232</v>
      </c>
      <c r="I557" s="159"/>
      <c r="L557" s="155"/>
      <c r="M557" s="160"/>
      <c r="T557" s="161"/>
      <c r="AT557" s="156" t="s">
        <v>179</v>
      </c>
      <c r="AU557" s="156" t="s">
        <v>88</v>
      </c>
      <c r="AV557" s="13" t="s">
        <v>170</v>
      </c>
      <c r="AW557" s="13" t="s">
        <v>34</v>
      </c>
      <c r="AX557" s="13" t="s">
        <v>86</v>
      </c>
      <c r="AY557" s="156" t="s">
        <v>162</v>
      </c>
    </row>
    <row r="558" spans="2:65" s="1" customFormat="1" ht="33" customHeight="1">
      <c r="B558" s="31"/>
      <c r="C558" s="131" t="s">
        <v>1245</v>
      </c>
      <c r="D558" s="131" t="s">
        <v>165</v>
      </c>
      <c r="E558" s="132" t="s">
        <v>1246</v>
      </c>
      <c r="F558" s="133" t="s">
        <v>1247</v>
      </c>
      <c r="G558" s="134" t="s">
        <v>168</v>
      </c>
      <c r="H558" s="135">
        <v>93.6</v>
      </c>
      <c r="I558" s="136"/>
      <c r="J558" s="137">
        <f>ROUND(I558*H558,2)</f>
        <v>0</v>
      </c>
      <c r="K558" s="133" t="s">
        <v>169</v>
      </c>
      <c r="L558" s="31"/>
      <c r="M558" s="138" t="s">
        <v>1</v>
      </c>
      <c r="N558" s="139" t="s">
        <v>43</v>
      </c>
      <c r="P558" s="140">
        <f>O558*H558</f>
        <v>0</v>
      </c>
      <c r="Q558" s="140">
        <v>0</v>
      </c>
      <c r="R558" s="140">
        <f>Q558*H558</f>
        <v>0</v>
      </c>
      <c r="S558" s="140">
        <v>0</v>
      </c>
      <c r="T558" s="141">
        <f>S558*H558</f>
        <v>0</v>
      </c>
      <c r="AR558" s="142" t="s">
        <v>170</v>
      </c>
      <c r="AT558" s="142" t="s">
        <v>165</v>
      </c>
      <c r="AU558" s="142" t="s">
        <v>88</v>
      </c>
      <c r="AY558" s="16" t="s">
        <v>162</v>
      </c>
      <c r="BE558" s="143">
        <f>IF(N558="základní",J558,0)</f>
        <v>0</v>
      </c>
      <c r="BF558" s="143">
        <f>IF(N558="snížená",J558,0)</f>
        <v>0</v>
      </c>
      <c r="BG558" s="143">
        <f>IF(N558="zákl. přenesená",J558,0)</f>
        <v>0</v>
      </c>
      <c r="BH558" s="143">
        <f>IF(N558="sníž. přenesená",J558,0)</f>
        <v>0</v>
      </c>
      <c r="BI558" s="143">
        <f>IF(N558="nulová",J558,0)</f>
        <v>0</v>
      </c>
      <c r="BJ558" s="16" t="s">
        <v>86</v>
      </c>
      <c r="BK558" s="143">
        <f>ROUND(I558*H558,2)</f>
        <v>0</v>
      </c>
      <c r="BL558" s="16" t="s">
        <v>170</v>
      </c>
      <c r="BM558" s="142" t="s">
        <v>1248</v>
      </c>
    </row>
    <row r="559" spans="2:65" s="1" customFormat="1" ht="24.2" customHeight="1">
      <c r="B559" s="31"/>
      <c r="C559" s="131" t="s">
        <v>1249</v>
      </c>
      <c r="D559" s="131" t="s">
        <v>165</v>
      </c>
      <c r="E559" s="132" t="s">
        <v>1250</v>
      </c>
      <c r="F559" s="133" t="s">
        <v>1251</v>
      </c>
      <c r="G559" s="134" t="s">
        <v>208</v>
      </c>
      <c r="H559" s="135">
        <v>78</v>
      </c>
      <c r="I559" s="136"/>
      <c r="J559" s="137">
        <f>ROUND(I559*H559,2)</f>
        <v>0</v>
      </c>
      <c r="K559" s="133" t="s">
        <v>169</v>
      </c>
      <c r="L559" s="31"/>
      <c r="M559" s="138" t="s">
        <v>1</v>
      </c>
      <c r="N559" s="139" t="s">
        <v>43</v>
      </c>
      <c r="P559" s="140">
        <f>O559*H559</f>
        <v>0</v>
      </c>
      <c r="Q559" s="140">
        <v>0</v>
      </c>
      <c r="R559" s="140">
        <f>Q559*H559</f>
        <v>0</v>
      </c>
      <c r="S559" s="140">
        <v>0</v>
      </c>
      <c r="T559" s="141">
        <f>S559*H559</f>
        <v>0</v>
      </c>
      <c r="AR559" s="142" t="s">
        <v>170</v>
      </c>
      <c r="AT559" s="142" t="s">
        <v>165</v>
      </c>
      <c r="AU559" s="142" t="s">
        <v>88</v>
      </c>
      <c r="AY559" s="16" t="s">
        <v>162</v>
      </c>
      <c r="BE559" s="143">
        <f>IF(N559="základní",J559,0)</f>
        <v>0</v>
      </c>
      <c r="BF559" s="143">
        <f>IF(N559="snížená",J559,0)</f>
        <v>0</v>
      </c>
      <c r="BG559" s="143">
        <f>IF(N559="zákl. přenesená",J559,0)</f>
        <v>0</v>
      </c>
      <c r="BH559" s="143">
        <f>IF(N559="sníž. přenesená",J559,0)</f>
        <v>0</v>
      </c>
      <c r="BI559" s="143">
        <f>IF(N559="nulová",J559,0)</f>
        <v>0</v>
      </c>
      <c r="BJ559" s="16" t="s">
        <v>86</v>
      </c>
      <c r="BK559" s="143">
        <f>ROUND(I559*H559,2)</f>
        <v>0</v>
      </c>
      <c r="BL559" s="16" t="s">
        <v>170</v>
      </c>
      <c r="BM559" s="142" t="s">
        <v>1252</v>
      </c>
    </row>
    <row r="560" spans="2:65" s="1" customFormat="1" ht="24.2" customHeight="1">
      <c r="B560" s="31"/>
      <c r="C560" s="131" t="s">
        <v>1253</v>
      </c>
      <c r="D560" s="131" t="s">
        <v>165</v>
      </c>
      <c r="E560" s="132" t="s">
        <v>1254</v>
      </c>
      <c r="F560" s="133" t="s">
        <v>1255</v>
      </c>
      <c r="G560" s="134" t="s">
        <v>208</v>
      </c>
      <c r="H560" s="135">
        <v>9360</v>
      </c>
      <c r="I560" s="136"/>
      <c r="J560" s="137">
        <f>ROUND(I560*H560,2)</f>
        <v>0</v>
      </c>
      <c r="K560" s="133" t="s">
        <v>169</v>
      </c>
      <c r="L560" s="31"/>
      <c r="M560" s="138" t="s">
        <v>1</v>
      </c>
      <c r="N560" s="139" t="s">
        <v>43</v>
      </c>
      <c r="P560" s="140">
        <f>O560*H560</f>
        <v>0</v>
      </c>
      <c r="Q560" s="140">
        <v>0</v>
      </c>
      <c r="R560" s="140">
        <f>Q560*H560</f>
        <v>0</v>
      </c>
      <c r="S560" s="140">
        <v>0</v>
      </c>
      <c r="T560" s="141">
        <f>S560*H560</f>
        <v>0</v>
      </c>
      <c r="AR560" s="142" t="s">
        <v>170</v>
      </c>
      <c r="AT560" s="142" t="s">
        <v>165</v>
      </c>
      <c r="AU560" s="142" t="s">
        <v>88</v>
      </c>
      <c r="AY560" s="16" t="s">
        <v>162</v>
      </c>
      <c r="BE560" s="143">
        <f>IF(N560="základní",J560,0)</f>
        <v>0</v>
      </c>
      <c r="BF560" s="143">
        <f>IF(N560="snížená",J560,0)</f>
        <v>0</v>
      </c>
      <c r="BG560" s="143">
        <f>IF(N560="zákl. přenesená",J560,0)</f>
        <v>0</v>
      </c>
      <c r="BH560" s="143">
        <f>IF(N560="sníž. přenesená",J560,0)</f>
        <v>0</v>
      </c>
      <c r="BI560" s="143">
        <f>IF(N560="nulová",J560,0)</f>
        <v>0</v>
      </c>
      <c r="BJ560" s="16" t="s">
        <v>86</v>
      </c>
      <c r="BK560" s="143">
        <f>ROUND(I560*H560,2)</f>
        <v>0</v>
      </c>
      <c r="BL560" s="16" t="s">
        <v>170</v>
      </c>
      <c r="BM560" s="142" t="s">
        <v>1256</v>
      </c>
    </row>
    <row r="561" spans="2:65" s="12" customFormat="1" ht="11.25">
      <c r="B561" s="148"/>
      <c r="D561" s="144" t="s">
        <v>179</v>
      </c>
      <c r="E561" s="149" t="s">
        <v>1</v>
      </c>
      <c r="F561" s="150" t="s">
        <v>1257</v>
      </c>
      <c r="H561" s="151">
        <v>9360</v>
      </c>
      <c r="I561" s="152"/>
      <c r="L561" s="148"/>
      <c r="M561" s="153"/>
      <c r="T561" s="154"/>
      <c r="AT561" s="149" t="s">
        <v>179</v>
      </c>
      <c r="AU561" s="149" t="s">
        <v>88</v>
      </c>
      <c r="AV561" s="12" t="s">
        <v>88</v>
      </c>
      <c r="AW561" s="12" t="s">
        <v>34</v>
      </c>
      <c r="AX561" s="12" t="s">
        <v>78</v>
      </c>
      <c r="AY561" s="149" t="s">
        <v>162</v>
      </c>
    </row>
    <row r="562" spans="2:65" s="13" customFormat="1" ht="11.25">
      <c r="B562" s="155"/>
      <c r="D562" s="144" t="s">
        <v>179</v>
      </c>
      <c r="E562" s="156" t="s">
        <v>1</v>
      </c>
      <c r="F562" s="157" t="s">
        <v>181</v>
      </c>
      <c r="H562" s="158">
        <v>9360</v>
      </c>
      <c r="I562" s="159"/>
      <c r="L562" s="155"/>
      <c r="M562" s="160"/>
      <c r="T562" s="161"/>
      <c r="AT562" s="156" t="s">
        <v>179</v>
      </c>
      <c r="AU562" s="156" t="s">
        <v>88</v>
      </c>
      <c r="AV562" s="13" t="s">
        <v>170</v>
      </c>
      <c r="AW562" s="13" t="s">
        <v>34</v>
      </c>
      <c r="AX562" s="13" t="s">
        <v>86</v>
      </c>
      <c r="AY562" s="156" t="s">
        <v>162</v>
      </c>
    </row>
    <row r="563" spans="2:65" s="1" customFormat="1" ht="24.2" customHeight="1">
      <c r="B563" s="31"/>
      <c r="C563" s="131" t="s">
        <v>1258</v>
      </c>
      <c r="D563" s="131" t="s">
        <v>165</v>
      </c>
      <c r="E563" s="132" t="s">
        <v>1259</v>
      </c>
      <c r="F563" s="133" t="s">
        <v>1260</v>
      </c>
      <c r="G563" s="134" t="s">
        <v>208</v>
      </c>
      <c r="H563" s="135">
        <v>78</v>
      </c>
      <c r="I563" s="136"/>
      <c r="J563" s="137">
        <f>ROUND(I563*H563,2)</f>
        <v>0</v>
      </c>
      <c r="K563" s="133" t="s">
        <v>169</v>
      </c>
      <c r="L563" s="31"/>
      <c r="M563" s="138" t="s">
        <v>1</v>
      </c>
      <c r="N563" s="139" t="s">
        <v>43</v>
      </c>
      <c r="P563" s="140">
        <f>O563*H563</f>
        <v>0</v>
      </c>
      <c r="Q563" s="140">
        <v>0</v>
      </c>
      <c r="R563" s="140">
        <f>Q563*H563</f>
        <v>0</v>
      </c>
      <c r="S563" s="140">
        <v>0</v>
      </c>
      <c r="T563" s="141">
        <f>S563*H563</f>
        <v>0</v>
      </c>
      <c r="AR563" s="142" t="s">
        <v>170</v>
      </c>
      <c r="AT563" s="142" t="s">
        <v>165</v>
      </c>
      <c r="AU563" s="142" t="s">
        <v>88</v>
      </c>
      <c r="AY563" s="16" t="s">
        <v>162</v>
      </c>
      <c r="BE563" s="143">
        <f>IF(N563="základní",J563,0)</f>
        <v>0</v>
      </c>
      <c r="BF563" s="143">
        <f>IF(N563="snížená",J563,0)</f>
        <v>0</v>
      </c>
      <c r="BG563" s="143">
        <f>IF(N563="zákl. přenesená",J563,0)</f>
        <v>0</v>
      </c>
      <c r="BH563" s="143">
        <f>IF(N563="sníž. přenesená",J563,0)</f>
        <v>0</v>
      </c>
      <c r="BI563" s="143">
        <f>IF(N563="nulová",J563,0)</f>
        <v>0</v>
      </c>
      <c r="BJ563" s="16" t="s">
        <v>86</v>
      </c>
      <c r="BK563" s="143">
        <f>ROUND(I563*H563,2)</f>
        <v>0</v>
      </c>
      <c r="BL563" s="16" t="s">
        <v>170</v>
      </c>
      <c r="BM563" s="142" t="s">
        <v>1261</v>
      </c>
    </row>
    <row r="564" spans="2:65" s="1" customFormat="1" ht="16.5" customHeight="1">
      <c r="B564" s="31"/>
      <c r="C564" s="131" t="s">
        <v>1262</v>
      </c>
      <c r="D564" s="131" t="s">
        <v>165</v>
      </c>
      <c r="E564" s="132" t="s">
        <v>1263</v>
      </c>
      <c r="F564" s="133" t="s">
        <v>1264</v>
      </c>
      <c r="G564" s="134" t="s">
        <v>176</v>
      </c>
      <c r="H564" s="135">
        <v>1189</v>
      </c>
      <c r="I564" s="136"/>
      <c r="J564" s="137">
        <f>ROUND(I564*H564,2)</f>
        <v>0</v>
      </c>
      <c r="K564" s="133" t="s">
        <v>169</v>
      </c>
      <c r="L564" s="31"/>
      <c r="M564" s="138" t="s">
        <v>1</v>
      </c>
      <c r="N564" s="139" t="s">
        <v>43</v>
      </c>
      <c r="P564" s="140">
        <f>O564*H564</f>
        <v>0</v>
      </c>
      <c r="Q564" s="140">
        <v>0</v>
      </c>
      <c r="R564" s="140">
        <f>Q564*H564</f>
        <v>0</v>
      </c>
      <c r="S564" s="140">
        <v>0</v>
      </c>
      <c r="T564" s="141">
        <f>S564*H564</f>
        <v>0</v>
      </c>
      <c r="AR564" s="142" t="s">
        <v>170</v>
      </c>
      <c r="AT564" s="142" t="s">
        <v>165</v>
      </c>
      <c r="AU564" s="142" t="s">
        <v>88</v>
      </c>
      <c r="AY564" s="16" t="s">
        <v>162</v>
      </c>
      <c r="BE564" s="143">
        <f>IF(N564="základní",J564,0)</f>
        <v>0</v>
      </c>
      <c r="BF564" s="143">
        <f>IF(N564="snížená",J564,0)</f>
        <v>0</v>
      </c>
      <c r="BG564" s="143">
        <f>IF(N564="zákl. přenesená",J564,0)</f>
        <v>0</v>
      </c>
      <c r="BH564" s="143">
        <f>IF(N564="sníž. přenesená",J564,0)</f>
        <v>0</v>
      </c>
      <c r="BI564" s="143">
        <f>IF(N564="nulová",J564,0)</f>
        <v>0</v>
      </c>
      <c r="BJ564" s="16" t="s">
        <v>86</v>
      </c>
      <c r="BK564" s="143">
        <f>ROUND(I564*H564,2)</f>
        <v>0</v>
      </c>
      <c r="BL564" s="16" t="s">
        <v>170</v>
      </c>
      <c r="BM564" s="142" t="s">
        <v>1265</v>
      </c>
    </row>
    <row r="565" spans="2:65" s="1" customFormat="1" ht="16.5" customHeight="1">
      <c r="B565" s="31"/>
      <c r="C565" s="131" t="s">
        <v>1266</v>
      </c>
      <c r="D565" s="131" t="s">
        <v>165</v>
      </c>
      <c r="E565" s="132" t="s">
        <v>1267</v>
      </c>
      <c r="F565" s="133" t="s">
        <v>1268</v>
      </c>
      <c r="G565" s="134" t="s">
        <v>176</v>
      </c>
      <c r="H565" s="135">
        <v>142680</v>
      </c>
      <c r="I565" s="136"/>
      <c r="J565" s="137">
        <f>ROUND(I565*H565,2)</f>
        <v>0</v>
      </c>
      <c r="K565" s="133" t="s">
        <v>169</v>
      </c>
      <c r="L565" s="31"/>
      <c r="M565" s="138" t="s">
        <v>1</v>
      </c>
      <c r="N565" s="139" t="s">
        <v>43</v>
      </c>
      <c r="P565" s="140">
        <f>O565*H565</f>
        <v>0</v>
      </c>
      <c r="Q565" s="140">
        <v>0</v>
      </c>
      <c r="R565" s="140">
        <f>Q565*H565</f>
        <v>0</v>
      </c>
      <c r="S565" s="140">
        <v>0</v>
      </c>
      <c r="T565" s="141">
        <f>S565*H565</f>
        <v>0</v>
      </c>
      <c r="AR565" s="142" t="s">
        <v>170</v>
      </c>
      <c r="AT565" s="142" t="s">
        <v>165</v>
      </c>
      <c r="AU565" s="142" t="s">
        <v>88</v>
      </c>
      <c r="AY565" s="16" t="s">
        <v>162</v>
      </c>
      <c r="BE565" s="143">
        <f>IF(N565="základní",J565,0)</f>
        <v>0</v>
      </c>
      <c r="BF565" s="143">
        <f>IF(N565="snížená",J565,0)</f>
        <v>0</v>
      </c>
      <c r="BG565" s="143">
        <f>IF(N565="zákl. přenesená",J565,0)</f>
        <v>0</v>
      </c>
      <c r="BH565" s="143">
        <f>IF(N565="sníž. přenesená",J565,0)</f>
        <v>0</v>
      </c>
      <c r="BI565" s="143">
        <f>IF(N565="nulová",J565,0)</f>
        <v>0</v>
      </c>
      <c r="BJ565" s="16" t="s">
        <v>86</v>
      </c>
      <c r="BK565" s="143">
        <f>ROUND(I565*H565,2)</f>
        <v>0</v>
      </c>
      <c r="BL565" s="16" t="s">
        <v>170</v>
      </c>
      <c r="BM565" s="142" t="s">
        <v>1269</v>
      </c>
    </row>
    <row r="566" spans="2:65" s="12" customFormat="1" ht="11.25">
      <c r="B566" s="148"/>
      <c r="D566" s="144" t="s">
        <v>179</v>
      </c>
      <c r="E566" s="149" t="s">
        <v>1</v>
      </c>
      <c r="F566" s="150" t="s">
        <v>1231</v>
      </c>
      <c r="H566" s="151">
        <v>142680</v>
      </c>
      <c r="I566" s="152"/>
      <c r="L566" s="148"/>
      <c r="M566" s="153"/>
      <c r="T566" s="154"/>
      <c r="AT566" s="149" t="s">
        <v>179</v>
      </c>
      <c r="AU566" s="149" t="s">
        <v>88</v>
      </c>
      <c r="AV566" s="12" t="s">
        <v>88</v>
      </c>
      <c r="AW566" s="12" t="s">
        <v>34</v>
      </c>
      <c r="AX566" s="12" t="s">
        <v>78</v>
      </c>
      <c r="AY566" s="149" t="s">
        <v>162</v>
      </c>
    </row>
    <row r="567" spans="2:65" s="13" customFormat="1" ht="11.25">
      <c r="B567" s="155"/>
      <c r="D567" s="144" t="s">
        <v>179</v>
      </c>
      <c r="E567" s="156" t="s">
        <v>1</v>
      </c>
      <c r="F567" s="157" t="s">
        <v>181</v>
      </c>
      <c r="H567" s="158">
        <v>142680</v>
      </c>
      <c r="I567" s="159"/>
      <c r="L567" s="155"/>
      <c r="M567" s="160"/>
      <c r="T567" s="161"/>
      <c r="AT567" s="156" t="s">
        <v>179</v>
      </c>
      <c r="AU567" s="156" t="s">
        <v>88</v>
      </c>
      <c r="AV567" s="13" t="s">
        <v>170</v>
      </c>
      <c r="AW567" s="13" t="s">
        <v>34</v>
      </c>
      <c r="AX567" s="13" t="s">
        <v>86</v>
      </c>
      <c r="AY567" s="156" t="s">
        <v>162</v>
      </c>
    </row>
    <row r="568" spans="2:65" s="1" customFormat="1" ht="21.75" customHeight="1">
      <c r="B568" s="31"/>
      <c r="C568" s="131" t="s">
        <v>1270</v>
      </c>
      <c r="D568" s="131" t="s">
        <v>165</v>
      </c>
      <c r="E568" s="132" t="s">
        <v>1271</v>
      </c>
      <c r="F568" s="133" t="s">
        <v>1272</v>
      </c>
      <c r="G568" s="134" t="s">
        <v>176</v>
      </c>
      <c r="H568" s="135">
        <v>1189</v>
      </c>
      <c r="I568" s="136"/>
      <c r="J568" s="137">
        <f>ROUND(I568*H568,2)</f>
        <v>0</v>
      </c>
      <c r="K568" s="133" t="s">
        <v>169</v>
      </c>
      <c r="L568" s="31"/>
      <c r="M568" s="138" t="s">
        <v>1</v>
      </c>
      <c r="N568" s="139" t="s">
        <v>43</v>
      </c>
      <c r="P568" s="140">
        <f>O568*H568</f>
        <v>0</v>
      </c>
      <c r="Q568" s="140">
        <v>0</v>
      </c>
      <c r="R568" s="140">
        <f>Q568*H568</f>
        <v>0</v>
      </c>
      <c r="S568" s="140">
        <v>0</v>
      </c>
      <c r="T568" s="141">
        <f>S568*H568</f>
        <v>0</v>
      </c>
      <c r="AR568" s="142" t="s">
        <v>170</v>
      </c>
      <c r="AT568" s="142" t="s">
        <v>165</v>
      </c>
      <c r="AU568" s="142" t="s">
        <v>88</v>
      </c>
      <c r="AY568" s="16" t="s">
        <v>162</v>
      </c>
      <c r="BE568" s="143">
        <f>IF(N568="základní",J568,0)</f>
        <v>0</v>
      </c>
      <c r="BF568" s="143">
        <f>IF(N568="snížená",J568,0)</f>
        <v>0</v>
      </c>
      <c r="BG568" s="143">
        <f>IF(N568="zákl. přenesená",J568,0)</f>
        <v>0</v>
      </c>
      <c r="BH568" s="143">
        <f>IF(N568="sníž. přenesená",J568,0)</f>
        <v>0</v>
      </c>
      <c r="BI568" s="143">
        <f>IF(N568="nulová",J568,0)</f>
        <v>0</v>
      </c>
      <c r="BJ568" s="16" t="s">
        <v>86</v>
      </c>
      <c r="BK568" s="143">
        <f>ROUND(I568*H568,2)</f>
        <v>0</v>
      </c>
      <c r="BL568" s="16" t="s">
        <v>170</v>
      </c>
      <c r="BM568" s="142" t="s">
        <v>1273</v>
      </c>
    </row>
    <row r="569" spans="2:65" s="1" customFormat="1" ht="16.5" customHeight="1">
      <c r="B569" s="31"/>
      <c r="C569" s="131" t="s">
        <v>1274</v>
      </c>
      <c r="D569" s="131" t="s">
        <v>165</v>
      </c>
      <c r="E569" s="132" t="s">
        <v>1275</v>
      </c>
      <c r="F569" s="133" t="s">
        <v>1276</v>
      </c>
      <c r="G569" s="134" t="s">
        <v>208</v>
      </c>
      <c r="H569" s="135">
        <v>13</v>
      </c>
      <c r="I569" s="136"/>
      <c r="J569" s="137">
        <f>ROUND(I569*H569,2)</f>
        <v>0</v>
      </c>
      <c r="K569" s="133" t="s">
        <v>169</v>
      </c>
      <c r="L569" s="31"/>
      <c r="M569" s="138" t="s">
        <v>1</v>
      </c>
      <c r="N569" s="139" t="s">
        <v>43</v>
      </c>
      <c r="P569" s="140">
        <f>O569*H569</f>
        <v>0</v>
      </c>
      <c r="Q569" s="140">
        <v>0</v>
      </c>
      <c r="R569" s="140">
        <f>Q569*H569</f>
        <v>0</v>
      </c>
      <c r="S569" s="140">
        <v>0</v>
      </c>
      <c r="T569" s="141">
        <f>S569*H569</f>
        <v>0</v>
      </c>
      <c r="AR569" s="142" t="s">
        <v>170</v>
      </c>
      <c r="AT569" s="142" t="s">
        <v>165</v>
      </c>
      <c r="AU569" s="142" t="s">
        <v>88</v>
      </c>
      <c r="AY569" s="16" t="s">
        <v>162</v>
      </c>
      <c r="BE569" s="143">
        <f>IF(N569="základní",J569,0)</f>
        <v>0</v>
      </c>
      <c r="BF569" s="143">
        <f>IF(N569="snížená",J569,0)</f>
        <v>0</v>
      </c>
      <c r="BG569" s="143">
        <f>IF(N569="zákl. přenesená",J569,0)</f>
        <v>0</v>
      </c>
      <c r="BH569" s="143">
        <f>IF(N569="sníž. přenesená",J569,0)</f>
        <v>0</v>
      </c>
      <c r="BI569" s="143">
        <f>IF(N569="nulová",J569,0)</f>
        <v>0</v>
      </c>
      <c r="BJ569" s="16" t="s">
        <v>86</v>
      </c>
      <c r="BK569" s="143">
        <f>ROUND(I569*H569,2)</f>
        <v>0</v>
      </c>
      <c r="BL569" s="16" t="s">
        <v>170</v>
      </c>
      <c r="BM569" s="142" t="s">
        <v>1277</v>
      </c>
    </row>
    <row r="570" spans="2:65" s="1" customFormat="1" ht="24.2" customHeight="1">
      <c r="B570" s="31"/>
      <c r="C570" s="131" t="s">
        <v>1278</v>
      </c>
      <c r="D570" s="131" t="s">
        <v>165</v>
      </c>
      <c r="E570" s="132" t="s">
        <v>1279</v>
      </c>
      <c r="F570" s="133" t="s">
        <v>1280</v>
      </c>
      <c r="G570" s="134" t="s">
        <v>208</v>
      </c>
      <c r="H570" s="135">
        <v>1560</v>
      </c>
      <c r="I570" s="136"/>
      <c r="J570" s="137">
        <f>ROUND(I570*H570,2)</f>
        <v>0</v>
      </c>
      <c r="K570" s="133" t="s">
        <v>169</v>
      </c>
      <c r="L570" s="31"/>
      <c r="M570" s="138" t="s">
        <v>1</v>
      </c>
      <c r="N570" s="139" t="s">
        <v>43</v>
      </c>
      <c r="P570" s="140">
        <f>O570*H570</f>
        <v>0</v>
      </c>
      <c r="Q570" s="140">
        <v>0</v>
      </c>
      <c r="R570" s="140">
        <f>Q570*H570</f>
        <v>0</v>
      </c>
      <c r="S570" s="140">
        <v>0</v>
      </c>
      <c r="T570" s="141">
        <f>S570*H570</f>
        <v>0</v>
      </c>
      <c r="AR570" s="142" t="s">
        <v>170</v>
      </c>
      <c r="AT570" s="142" t="s">
        <v>165</v>
      </c>
      <c r="AU570" s="142" t="s">
        <v>88</v>
      </c>
      <c r="AY570" s="16" t="s">
        <v>162</v>
      </c>
      <c r="BE570" s="143">
        <f>IF(N570="základní",J570,0)</f>
        <v>0</v>
      </c>
      <c r="BF570" s="143">
        <f>IF(N570="snížená",J570,0)</f>
        <v>0</v>
      </c>
      <c r="BG570" s="143">
        <f>IF(N570="zákl. přenesená",J570,0)</f>
        <v>0</v>
      </c>
      <c r="BH570" s="143">
        <f>IF(N570="sníž. přenesená",J570,0)</f>
        <v>0</v>
      </c>
      <c r="BI570" s="143">
        <f>IF(N570="nulová",J570,0)</f>
        <v>0</v>
      </c>
      <c r="BJ570" s="16" t="s">
        <v>86</v>
      </c>
      <c r="BK570" s="143">
        <f>ROUND(I570*H570,2)</f>
        <v>0</v>
      </c>
      <c r="BL570" s="16" t="s">
        <v>170</v>
      </c>
      <c r="BM570" s="142" t="s">
        <v>1281</v>
      </c>
    </row>
    <row r="571" spans="2:65" s="12" customFormat="1" ht="11.25">
      <c r="B571" s="148"/>
      <c r="D571" s="144" t="s">
        <v>179</v>
      </c>
      <c r="E571" s="149" t="s">
        <v>1</v>
      </c>
      <c r="F571" s="150" t="s">
        <v>1282</v>
      </c>
      <c r="H571" s="151">
        <v>1560</v>
      </c>
      <c r="I571" s="152"/>
      <c r="L571" s="148"/>
      <c r="M571" s="153"/>
      <c r="T571" s="154"/>
      <c r="AT571" s="149" t="s">
        <v>179</v>
      </c>
      <c r="AU571" s="149" t="s">
        <v>88</v>
      </c>
      <c r="AV571" s="12" t="s">
        <v>88</v>
      </c>
      <c r="AW571" s="12" t="s">
        <v>34</v>
      </c>
      <c r="AX571" s="12" t="s">
        <v>78</v>
      </c>
      <c r="AY571" s="149" t="s">
        <v>162</v>
      </c>
    </row>
    <row r="572" spans="2:65" s="13" customFormat="1" ht="11.25">
      <c r="B572" s="155"/>
      <c r="D572" s="144" t="s">
        <v>179</v>
      </c>
      <c r="E572" s="156" t="s">
        <v>1</v>
      </c>
      <c r="F572" s="157" t="s">
        <v>181</v>
      </c>
      <c r="H572" s="158">
        <v>1560</v>
      </c>
      <c r="I572" s="159"/>
      <c r="L572" s="155"/>
      <c r="M572" s="160"/>
      <c r="T572" s="161"/>
      <c r="AT572" s="156" t="s">
        <v>179</v>
      </c>
      <c r="AU572" s="156" t="s">
        <v>88</v>
      </c>
      <c r="AV572" s="13" t="s">
        <v>170</v>
      </c>
      <c r="AW572" s="13" t="s">
        <v>34</v>
      </c>
      <c r="AX572" s="13" t="s">
        <v>86</v>
      </c>
      <c r="AY572" s="156" t="s">
        <v>162</v>
      </c>
    </row>
    <row r="573" spans="2:65" s="1" customFormat="1" ht="16.5" customHeight="1">
      <c r="B573" s="31"/>
      <c r="C573" s="131" t="s">
        <v>1283</v>
      </c>
      <c r="D573" s="131" t="s">
        <v>165</v>
      </c>
      <c r="E573" s="132" t="s">
        <v>1284</v>
      </c>
      <c r="F573" s="133" t="s">
        <v>1285</v>
      </c>
      <c r="G573" s="134" t="s">
        <v>208</v>
      </c>
      <c r="H573" s="135">
        <v>13</v>
      </c>
      <c r="I573" s="136"/>
      <c r="J573" s="137">
        <f>ROUND(I573*H573,2)</f>
        <v>0</v>
      </c>
      <c r="K573" s="133" t="s">
        <v>169</v>
      </c>
      <c r="L573" s="31"/>
      <c r="M573" s="138" t="s">
        <v>1</v>
      </c>
      <c r="N573" s="139" t="s">
        <v>43</v>
      </c>
      <c r="P573" s="140">
        <f>O573*H573</f>
        <v>0</v>
      </c>
      <c r="Q573" s="140">
        <v>0</v>
      </c>
      <c r="R573" s="140">
        <f>Q573*H573</f>
        <v>0</v>
      </c>
      <c r="S573" s="140">
        <v>0</v>
      </c>
      <c r="T573" s="141">
        <f>S573*H573</f>
        <v>0</v>
      </c>
      <c r="AR573" s="142" t="s">
        <v>170</v>
      </c>
      <c r="AT573" s="142" t="s">
        <v>165</v>
      </c>
      <c r="AU573" s="142" t="s">
        <v>88</v>
      </c>
      <c r="AY573" s="16" t="s">
        <v>162</v>
      </c>
      <c r="BE573" s="143">
        <f>IF(N573="základní",J573,0)</f>
        <v>0</v>
      </c>
      <c r="BF573" s="143">
        <f>IF(N573="snížená",J573,0)</f>
        <v>0</v>
      </c>
      <c r="BG573" s="143">
        <f>IF(N573="zákl. přenesená",J573,0)</f>
        <v>0</v>
      </c>
      <c r="BH573" s="143">
        <f>IF(N573="sníž. přenesená",J573,0)</f>
        <v>0</v>
      </c>
      <c r="BI573" s="143">
        <f>IF(N573="nulová",J573,0)</f>
        <v>0</v>
      </c>
      <c r="BJ573" s="16" t="s">
        <v>86</v>
      </c>
      <c r="BK573" s="143">
        <f>ROUND(I573*H573,2)</f>
        <v>0</v>
      </c>
      <c r="BL573" s="16" t="s">
        <v>170</v>
      </c>
      <c r="BM573" s="142" t="s">
        <v>1286</v>
      </c>
    </row>
    <row r="574" spans="2:65" s="1" customFormat="1" ht="33" customHeight="1">
      <c r="B574" s="31"/>
      <c r="C574" s="131" t="s">
        <v>1287</v>
      </c>
      <c r="D574" s="131" t="s">
        <v>165</v>
      </c>
      <c r="E574" s="132" t="s">
        <v>1288</v>
      </c>
      <c r="F574" s="133" t="s">
        <v>1289</v>
      </c>
      <c r="G574" s="134" t="s">
        <v>176</v>
      </c>
      <c r="H574" s="135">
        <v>166.4</v>
      </c>
      <c r="I574" s="136"/>
      <c r="J574" s="137">
        <f>ROUND(I574*H574,2)</f>
        <v>0</v>
      </c>
      <c r="K574" s="133" t="s">
        <v>169</v>
      </c>
      <c r="L574" s="31"/>
      <c r="M574" s="138" t="s">
        <v>1</v>
      </c>
      <c r="N574" s="139" t="s">
        <v>43</v>
      </c>
      <c r="P574" s="140">
        <f>O574*H574</f>
        <v>0</v>
      </c>
      <c r="Q574" s="140">
        <v>1.2999999999999999E-4</v>
      </c>
      <c r="R574" s="140">
        <f>Q574*H574</f>
        <v>2.1631999999999998E-2</v>
      </c>
      <c r="S574" s="140">
        <v>0</v>
      </c>
      <c r="T574" s="141">
        <f>S574*H574</f>
        <v>0</v>
      </c>
      <c r="AR574" s="142" t="s">
        <v>170</v>
      </c>
      <c r="AT574" s="142" t="s">
        <v>165</v>
      </c>
      <c r="AU574" s="142" t="s">
        <v>88</v>
      </c>
      <c r="AY574" s="16" t="s">
        <v>162</v>
      </c>
      <c r="BE574" s="143">
        <f>IF(N574="základní",J574,0)</f>
        <v>0</v>
      </c>
      <c r="BF574" s="143">
        <f>IF(N574="snížená",J574,0)</f>
        <v>0</v>
      </c>
      <c r="BG574" s="143">
        <f>IF(N574="zákl. přenesená",J574,0)</f>
        <v>0</v>
      </c>
      <c r="BH574" s="143">
        <f>IF(N574="sníž. přenesená",J574,0)</f>
        <v>0</v>
      </c>
      <c r="BI574" s="143">
        <f>IF(N574="nulová",J574,0)</f>
        <v>0</v>
      </c>
      <c r="BJ574" s="16" t="s">
        <v>86</v>
      </c>
      <c r="BK574" s="143">
        <f>ROUND(I574*H574,2)</f>
        <v>0</v>
      </c>
      <c r="BL574" s="16" t="s">
        <v>170</v>
      </c>
      <c r="BM574" s="142" t="s">
        <v>1290</v>
      </c>
    </row>
    <row r="575" spans="2:65" s="1" customFormat="1" ht="24.2" customHeight="1">
      <c r="B575" s="31"/>
      <c r="C575" s="131" t="s">
        <v>1291</v>
      </c>
      <c r="D575" s="131" t="s">
        <v>165</v>
      </c>
      <c r="E575" s="132" t="s">
        <v>1292</v>
      </c>
      <c r="F575" s="133" t="s">
        <v>1293</v>
      </c>
      <c r="G575" s="134" t="s">
        <v>176</v>
      </c>
      <c r="H575" s="135">
        <v>857.56</v>
      </c>
      <c r="I575" s="136"/>
      <c r="J575" s="137">
        <f>ROUND(I575*H575,2)</f>
        <v>0</v>
      </c>
      <c r="K575" s="133" t="s">
        <v>169</v>
      </c>
      <c r="L575" s="31"/>
      <c r="M575" s="138" t="s">
        <v>1</v>
      </c>
      <c r="N575" s="139" t="s">
        <v>43</v>
      </c>
      <c r="P575" s="140">
        <f>O575*H575</f>
        <v>0</v>
      </c>
      <c r="Q575" s="140">
        <v>4.0000000000000003E-5</v>
      </c>
      <c r="R575" s="140">
        <f>Q575*H575</f>
        <v>3.4302400000000004E-2</v>
      </c>
      <c r="S575" s="140">
        <v>0</v>
      </c>
      <c r="T575" s="141">
        <f>S575*H575</f>
        <v>0</v>
      </c>
      <c r="AR575" s="142" t="s">
        <v>170</v>
      </c>
      <c r="AT575" s="142" t="s">
        <v>165</v>
      </c>
      <c r="AU575" s="142" t="s">
        <v>88</v>
      </c>
      <c r="AY575" s="16" t="s">
        <v>162</v>
      </c>
      <c r="BE575" s="143">
        <f>IF(N575="základní",J575,0)</f>
        <v>0</v>
      </c>
      <c r="BF575" s="143">
        <f>IF(N575="snížená",J575,0)</f>
        <v>0</v>
      </c>
      <c r="BG575" s="143">
        <f>IF(N575="zákl. přenesená",J575,0)</f>
        <v>0</v>
      </c>
      <c r="BH575" s="143">
        <f>IF(N575="sníž. přenesená",J575,0)</f>
        <v>0</v>
      </c>
      <c r="BI575" s="143">
        <f>IF(N575="nulová",J575,0)</f>
        <v>0</v>
      </c>
      <c r="BJ575" s="16" t="s">
        <v>86</v>
      </c>
      <c r="BK575" s="143">
        <f>ROUND(I575*H575,2)</f>
        <v>0</v>
      </c>
      <c r="BL575" s="16" t="s">
        <v>170</v>
      </c>
      <c r="BM575" s="142" t="s">
        <v>1294</v>
      </c>
    </row>
    <row r="576" spans="2:65" s="12" customFormat="1" ht="11.25">
      <c r="B576" s="148"/>
      <c r="D576" s="144" t="s">
        <v>179</v>
      </c>
      <c r="E576" s="149" t="s">
        <v>1</v>
      </c>
      <c r="F576" s="150" t="s">
        <v>1295</v>
      </c>
      <c r="H576" s="151">
        <v>857.56</v>
      </c>
      <c r="I576" s="152"/>
      <c r="L576" s="148"/>
      <c r="M576" s="153"/>
      <c r="T576" s="154"/>
      <c r="AT576" s="149" t="s">
        <v>179</v>
      </c>
      <c r="AU576" s="149" t="s">
        <v>88</v>
      </c>
      <c r="AV576" s="12" t="s">
        <v>88</v>
      </c>
      <c r="AW576" s="12" t="s">
        <v>34</v>
      </c>
      <c r="AX576" s="12" t="s">
        <v>78</v>
      </c>
      <c r="AY576" s="149" t="s">
        <v>162</v>
      </c>
    </row>
    <row r="577" spans="2:65" s="13" customFormat="1" ht="11.25">
      <c r="B577" s="155"/>
      <c r="D577" s="144" t="s">
        <v>179</v>
      </c>
      <c r="E577" s="156" t="s">
        <v>1</v>
      </c>
      <c r="F577" s="157" t="s">
        <v>181</v>
      </c>
      <c r="H577" s="158">
        <v>857.56</v>
      </c>
      <c r="I577" s="159"/>
      <c r="L577" s="155"/>
      <c r="M577" s="160"/>
      <c r="T577" s="161"/>
      <c r="AT577" s="156" t="s">
        <v>179</v>
      </c>
      <c r="AU577" s="156" t="s">
        <v>88</v>
      </c>
      <c r="AV577" s="13" t="s">
        <v>170</v>
      </c>
      <c r="AW577" s="13" t="s">
        <v>34</v>
      </c>
      <c r="AX577" s="13" t="s">
        <v>86</v>
      </c>
      <c r="AY577" s="156" t="s">
        <v>162</v>
      </c>
    </row>
    <row r="578" spans="2:65" s="1" customFormat="1" ht="16.5" customHeight="1">
      <c r="B578" s="31"/>
      <c r="C578" s="131" t="s">
        <v>1296</v>
      </c>
      <c r="D578" s="131" t="s">
        <v>165</v>
      </c>
      <c r="E578" s="132" t="s">
        <v>1297</v>
      </c>
      <c r="F578" s="133" t="s">
        <v>1298</v>
      </c>
      <c r="G578" s="134" t="s">
        <v>268</v>
      </c>
      <c r="H578" s="135">
        <v>26</v>
      </c>
      <c r="I578" s="136"/>
      <c r="J578" s="137">
        <f>ROUND(I578*H578,2)</f>
        <v>0</v>
      </c>
      <c r="K578" s="133" t="s">
        <v>1</v>
      </c>
      <c r="L578" s="31"/>
      <c r="M578" s="138" t="s">
        <v>1</v>
      </c>
      <c r="N578" s="139" t="s">
        <v>43</v>
      </c>
      <c r="P578" s="140">
        <f>O578*H578</f>
        <v>0</v>
      </c>
      <c r="Q578" s="140">
        <v>2.3400000000000001E-3</v>
      </c>
      <c r="R578" s="140">
        <f>Q578*H578</f>
        <v>6.0840000000000005E-2</v>
      </c>
      <c r="S578" s="140">
        <v>0</v>
      </c>
      <c r="T578" s="141">
        <f>S578*H578</f>
        <v>0</v>
      </c>
      <c r="AR578" s="142" t="s">
        <v>170</v>
      </c>
      <c r="AT578" s="142" t="s">
        <v>165</v>
      </c>
      <c r="AU578" s="142" t="s">
        <v>88</v>
      </c>
      <c r="AY578" s="16" t="s">
        <v>162</v>
      </c>
      <c r="BE578" s="143">
        <f>IF(N578="základní",J578,0)</f>
        <v>0</v>
      </c>
      <c r="BF578" s="143">
        <f>IF(N578="snížená",J578,0)</f>
        <v>0</v>
      </c>
      <c r="BG578" s="143">
        <f>IF(N578="zákl. přenesená",J578,0)</f>
        <v>0</v>
      </c>
      <c r="BH578" s="143">
        <f>IF(N578="sníž. přenesená",J578,0)</f>
        <v>0</v>
      </c>
      <c r="BI578" s="143">
        <f>IF(N578="nulová",J578,0)</f>
        <v>0</v>
      </c>
      <c r="BJ578" s="16" t="s">
        <v>86</v>
      </c>
      <c r="BK578" s="143">
        <f>ROUND(I578*H578,2)</f>
        <v>0</v>
      </c>
      <c r="BL578" s="16" t="s">
        <v>170</v>
      </c>
      <c r="BM578" s="142" t="s">
        <v>1299</v>
      </c>
    </row>
    <row r="579" spans="2:65" s="1" customFormat="1" ht="16.5" customHeight="1">
      <c r="B579" s="31"/>
      <c r="C579" s="131" t="s">
        <v>1300</v>
      </c>
      <c r="D579" s="131" t="s">
        <v>165</v>
      </c>
      <c r="E579" s="132" t="s">
        <v>1301</v>
      </c>
      <c r="F579" s="133" t="s">
        <v>1302</v>
      </c>
      <c r="G579" s="134" t="s">
        <v>268</v>
      </c>
      <c r="H579" s="135">
        <v>32</v>
      </c>
      <c r="I579" s="136"/>
      <c r="J579" s="137">
        <f>ROUND(I579*H579,2)</f>
        <v>0</v>
      </c>
      <c r="K579" s="133" t="s">
        <v>169</v>
      </c>
      <c r="L579" s="31"/>
      <c r="M579" s="138" t="s">
        <v>1</v>
      </c>
      <c r="N579" s="139" t="s">
        <v>43</v>
      </c>
      <c r="P579" s="140">
        <f>O579*H579</f>
        <v>0</v>
      </c>
      <c r="Q579" s="140">
        <v>4.6800000000000001E-3</v>
      </c>
      <c r="R579" s="140">
        <f>Q579*H579</f>
        <v>0.14976</v>
      </c>
      <c r="S579" s="140">
        <v>0</v>
      </c>
      <c r="T579" s="141">
        <f>S579*H579</f>
        <v>0</v>
      </c>
      <c r="AR579" s="142" t="s">
        <v>170</v>
      </c>
      <c r="AT579" s="142" t="s">
        <v>165</v>
      </c>
      <c r="AU579" s="142" t="s">
        <v>88</v>
      </c>
      <c r="AY579" s="16" t="s">
        <v>162</v>
      </c>
      <c r="BE579" s="143">
        <f>IF(N579="základní",J579,0)</f>
        <v>0</v>
      </c>
      <c r="BF579" s="143">
        <f>IF(N579="snížená",J579,0)</f>
        <v>0</v>
      </c>
      <c r="BG579" s="143">
        <f>IF(N579="zákl. přenesená",J579,0)</f>
        <v>0</v>
      </c>
      <c r="BH579" s="143">
        <f>IF(N579="sníž. přenesená",J579,0)</f>
        <v>0</v>
      </c>
      <c r="BI579" s="143">
        <f>IF(N579="nulová",J579,0)</f>
        <v>0</v>
      </c>
      <c r="BJ579" s="16" t="s">
        <v>86</v>
      </c>
      <c r="BK579" s="143">
        <f>ROUND(I579*H579,2)</f>
        <v>0</v>
      </c>
      <c r="BL579" s="16" t="s">
        <v>170</v>
      </c>
      <c r="BM579" s="142" t="s">
        <v>1303</v>
      </c>
    </row>
    <row r="580" spans="2:65" s="12" customFormat="1" ht="11.25">
      <c r="B580" s="148"/>
      <c r="D580" s="144" t="s">
        <v>179</v>
      </c>
      <c r="E580" s="149" t="s">
        <v>1</v>
      </c>
      <c r="F580" s="150" t="s">
        <v>1304</v>
      </c>
      <c r="H580" s="151">
        <v>32</v>
      </c>
      <c r="I580" s="152"/>
      <c r="L580" s="148"/>
      <c r="M580" s="153"/>
      <c r="T580" s="154"/>
      <c r="AT580" s="149" t="s">
        <v>179</v>
      </c>
      <c r="AU580" s="149" t="s">
        <v>88</v>
      </c>
      <c r="AV580" s="12" t="s">
        <v>88</v>
      </c>
      <c r="AW580" s="12" t="s">
        <v>34</v>
      </c>
      <c r="AX580" s="12" t="s">
        <v>78</v>
      </c>
      <c r="AY580" s="149" t="s">
        <v>162</v>
      </c>
    </row>
    <row r="581" spans="2:65" s="13" customFormat="1" ht="11.25">
      <c r="B581" s="155"/>
      <c r="D581" s="144" t="s">
        <v>179</v>
      </c>
      <c r="E581" s="156" t="s">
        <v>1</v>
      </c>
      <c r="F581" s="157" t="s">
        <v>181</v>
      </c>
      <c r="H581" s="158">
        <v>32</v>
      </c>
      <c r="I581" s="159"/>
      <c r="L581" s="155"/>
      <c r="M581" s="160"/>
      <c r="T581" s="161"/>
      <c r="AT581" s="156" t="s">
        <v>179</v>
      </c>
      <c r="AU581" s="156" t="s">
        <v>88</v>
      </c>
      <c r="AV581" s="13" t="s">
        <v>170</v>
      </c>
      <c r="AW581" s="13" t="s">
        <v>34</v>
      </c>
      <c r="AX581" s="13" t="s">
        <v>86</v>
      </c>
      <c r="AY581" s="156" t="s">
        <v>162</v>
      </c>
    </row>
    <row r="582" spans="2:65" s="1" customFormat="1" ht="24.2" customHeight="1">
      <c r="B582" s="31"/>
      <c r="C582" s="173" t="s">
        <v>1305</v>
      </c>
      <c r="D582" s="173" t="s">
        <v>644</v>
      </c>
      <c r="E582" s="174" t="s">
        <v>1306</v>
      </c>
      <c r="F582" s="175" t="s">
        <v>1307</v>
      </c>
      <c r="G582" s="176" t="s">
        <v>353</v>
      </c>
      <c r="H582" s="177">
        <v>0.32</v>
      </c>
      <c r="I582" s="178"/>
      <c r="J582" s="179">
        <f>ROUND(I582*H582,2)</f>
        <v>0</v>
      </c>
      <c r="K582" s="175" t="s">
        <v>169</v>
      </c>
      <c r="L582" s="180"/>
      <c r="M582" s="181" t="s">
        <v>1</v>
      </c>
      <c r="N582" s="182" t="s">
        <v>43</v>
      </c>
      <c r="P582" s="140">
        <f>O582*H582</f>
        <v>0</v>
      </c>
      <c r="Q582" s="140">
        <v>1</v>
      </c>
      <c r="R582" s="140">
        <f>Q582*H582</f>
        <v>0.32</v>
      </c>
      <c r="S582" s="140">
        <v>0</v>
      </c>
      <c r="T582" s="141">
        <f>S582*H582</f>
        <v>0</v>
      </c>
      <c r="AR582" s="142" t="s">
        <v>205</v>
      </c>
      <c r="AT582" s="142" t="s">
        <v>644</v>
      </c>
      <c r="AU582" s="142" t="s">
        <v>88</v>
      </c>
      <c r="AY582" s="16" t="s">
        <v>162</v>
      </c>
      <c r="BE582" s="143">
        <f>IF(N582="základní",J582,0)</f>
        <v>0</v>
      </c>
      <c r="BF582" s="143">
        <f>IF(N582="snížená",J582,0)</f>
        <v>0</v>
      </c>
      <c r="BG582" s="143">
        <f>IF(N582="zákl. přenesená",J582,0)</f>
        <v>0</v>
      </c>
      <c r="BH582" s="143">
        <f>IF(N582="sníž. přenesená",J582,0)</f>
        <v>0</v>
      </c>
      <c r="BI582" s="143">
        <f>IF(N582="nulová",J582,0)</f>
        <v>0</v>
      </c>
      <c r="BJ582" s="16" t="s">
        <v>86</v>
      </c>
      <c r="BK582" s="143">
        <f>ROUND(I582*H582,2)</f>
        <v>0</v>
      </c>
      <c r="BL582" s="16" t="s">
        <v>170</v>
      </c>
      <c r="BM582" s="142" t="s">
        <v>1308</v>
      </c>
    </row>
    <row r="583" spans="2:65" s="12" customFormat="1" ht="11.25">
      <c r="B583" s="148"/>
      <c r="D583" s="144" t="s">
        <v>179</v>
      </c>
      <c r="E583" s="149" t="s">
        <v>1</v>
      </c>
      <c r="F583" s="150" t="s">
        <v>1309</v>
      </c>
      <c r="H583" s="151">
        <v>0.32</v>
      </c>
      <c r="I583" s="152"/>
      <c r="L583" s="148"/>
      <c r="M583" s="153"/>
      <c r="T583" s="154"/>
      <c r="AT583" s="149" t="s">
        <v>179</v>
      </c>
      <c r="AU583" s="149" t="s">
        <v>88</v>
      </c>
      <c r="AV583" s="12" t="s">
        <v>88</v>
      </c>
      <c r="AW583" s="12" t="s">
        <v>34</v>
      </c>
      <c r="AX583" s="12" t="s">
        <v>78</v>
      </c>
      <c r="AY583" s="149" t="s">
        <v>162</v>
      </c>
    </row>
    <row r="584" spans="2:65" s="13" customFormat="1" ht="11.25">
      <c r="B584" s="155"/>
      <c r="D584" s="144" t="s">
        <v>179</v>
      </c>
      <c r="E584" s="156" t="s">
        <v>1</v>
      </c>
      <c r="F584" s="157" t="s">
        <v>181</v>
      </c>
      <c r="H584" s="158">
        <v>0.32</v>
      </c>
      <c r="I584" s="159"/>
      <c r="L584" s="155"/>
      <c r="M584" s="160"/>
      <c r="T584" s="161"/>
      <c r="AT584" s="156" t="s">
        <v>179</v>
      </c>
      <c r="AU584" s="156" t="s">
        <v>88</v>
      </c>
      <c r="AV584" s="13" t="s">
        <v>170</v>
      </c>
      <c r="AW584" s="13" t="s">
        <v>34</v>
      </c>
      <c r="AX584" s="13" t="s">
        <v>86</v>
      </c>
      <c r="AY584" s="156" t="s">
        <v>162</v>
      </c>
    </row>
    <row r="585" spans="2:65" s="1" customFormat="1" ht="24.2" customHeight="1">
      <c r="B585" s="31"/>
      <c r="C585" s="131" t="s">
        <v>1310</v>
      </c>
      <c r="D585" s="131" t="s">
        <v>165</v>
      </c>
      <c r="E585" s="132" t="s">
        <v>1311</v>
      </c>
      <c r="F585" s="133" t="s">
        <v>1312</v>
      </c>
      <c r="G585" s="134" t="s">
        <v>268</v>
      </c>
      <c r="H585" s="135">
        <v>13</v>
      </c>
      <c r="I585" s="136"/>
      <c r="J585" s="137">
        <f>ROUND(I585*H585,2)</f>
        <v>0</v>
      </c>
      <c r="K585" s="133" t="s">
        <v>169</v>
      </c>
      <c r="L585" s="31"/>
      <c r="M585" s="138" t="s">
        <v>1</v>
      </c>
      <c r="N585" s="139" t="s">
        <v>43</v>
      </c>
      <c r="P585" s="140">
        <f>O585*H585</f>
        <v>0</v>
      </c>
      <c r="Q585" s="140">
        <v>2.3400000000000001E-2</v>
      </c>
      <c r="R585" s="140">
        <f>Q585*H585</f>
        <v>0.30420000000000003</v>
      </c>
      <c r="S585" s="140">
        <v>0</v>
      </c>
      <c r="T585" s="141">
        <f>S585*H585</f>
        <v>0</v>
      </c>
      <c r="AR585" s="142" t="s">
        <v>170</v>
      </c>
      <c r="AT585" s="142" t="s">
        <v>165</v>
      </c>
      <c r="AU585" s="142" t="s">
        <v>88</v>
      </c>
      <c r="AY585" s="16" t="s">
        <v>162</v>
      </c>
      <c r="BE585" s="143">
        <f>IF(N585="základní",J585,0)</f>
        <v>0</v>
      </c>
      <c r="BF585" s="143">
        <f>IF(N585="snížená",J585,0)</f>
        <v>0</v>
      </c>
      <c r="BG585" s="143">
        <f>IF(N585="zákl. přenesená",J585,0)</f>
        <v>0</v>
      </c>
      <c r="BH585" s="143">
        <f>IF(N585="sníž. přenesená",J585,0)</f>
        <v>0</v>
      </c>
      <c r="BI585" s="143">
        <f>IF(N585="nulová",J585,0)</f>
        <v>0</v>
      </c>
      <c r="BJ585" s="16" t="s">
        <v>86</v>
      </c>
      <c r="BK585" s="143">
        <f>ROUND(I585*H585,2)</f>
        <v>0</v>
      </c>
      <c r="BL585" s="16" t="s">
        <v>170</v>
      </c>
      <c r="BM585" s="142" t="s">
        <v>1313</v>
      </c>
    </row>
    <row r="586" spans="2:65" s="1" customFormat="1" ht="24.2" customHeight="1">
      <c r="B586" s="31"/>
      <c r="C586" s="131" t="s">
        <v>1314</v>
      </c>
      <c r="D586" s="131" t="s">
        <v>165</v>
      </c>
      <c r="E586" s="132" t="s">
        <v>1315</v>
      </c>
      <c r="F586" s="133" t="s">
        <v>1316</v>
      </c>
      <c r="G586" s="134" t="s">
        <v>1317</v>
      </c>
      <c r="H586" s="135">
        <v>345</v>
      </c>
      <c r="I586" s="136"/>
      <c r="J586" s="137">
        <f>ROUND(I586*H586,2)</f>
        <v>0</v>
      </c>
      <c r="K586" s="133" t="s">
        <v>1</v>
      </c>
      <c r="L586" s="31"/>
      <c r="M586" s="138" t="s">
        <v>1</v>
      </c>
      <c r="N586" s="139" t="s">
        <v>43</v>
      </c>
      <c r="P586" s="140">
        <f>O586*H586</f>
        <v>0</v>
      </c>
      <c r="Q586" s="140">
        <v>1.7000000000000001E-4</v>
      </c>
      <c r="R586" s="140">
        <f>Q586*H586</f>
        <v>5.8650000000000008E-2</v>
      </c>
      <c r="S586" s="140">
        <v>0</v>
      </c>
      <c r="T586" s="141">
        <f>S586*H586</f>
        <v>0</v>
      </c>
      <c r="AR586" s="142" t="s">
        <v>170</v>
      </c>
      <c r="AT586" s="142" t="s">
        <v>165</v>
      </c>
      <c r="AU586" s="142" t="s">
        <v>88</v>
      </c>
      <c r="AY586" s="16" t="s">
        <v>162</v>
      </c>
      <c r="BE586" s="143">
        <f>IF(N586="základní",J586,0)</f>
        <v>0</v>
      </c>
      <c r="BF586" s="143">
        <f>IF(N586="snížená",J586,0)</f>
        <v>0</v>
      </c>
      <c r="BG586" s="143">
        <f>IF(N586="zákl. přenesená",J586,0)</f>
        <v>0</v>
      </c>
      <c r="BH586" s="143">
        <f>IF(N586="sníž. přenesená",J586,0)</f>
        <v>0</v>
      </c>
      <c r="BI586" s="143">
        <f>IF(N586="nulová",J586,0)</f>
        <v>0</v>
      </c>
      <c r="BJ586" s="16" t="s">
        <v>86</v>
      </c>
      <c r="BK586" s="143">
        <f>ROUND(I586*H586,2)</f>
        <v>0</v>
      </c>
      <c r="BL586" s="16" t="s">
        <v>170</v>
      </c>
      <c r="BM586" s="142" t="s">
        <v>1318</v>
      </c>
    </row>
    <row r="587" spans="2:65" s="1" customFormat="1" ht="29.25">
      <c r="B587" s="31"/>
      <c r="D587" s="144" t="s">
        <v>172</v>
      </c>
      <c r="F587" s="145" t="s">
        <v>1319</v>
      </c>
      <c r="I587" s="146"/>
      <c r="L587" s="31"/>
      <c r="M587" s="147"/>
      <c r="T587" s="55"/>
      <c r="AT587" s="16" t="s">
        <v>172</v>
      </c>
      <c r="AU587" s="16" t="s">
        <v>88</v>
      </c>
    </row>
    <row r="588" spans="2:65" s="1" customFormat="1" ht="24.2" customHeight="1">
      <c r="B588" s="31"/>
      <c r="C588" s="131" t="s">
        <v>1320</v>
      </c>
      <c r="D588" s="131" t="s">
        <v>165</v>
      </c>
      <c r="E588" s="132" t="s">
        <v>1321</v>
      </c>
      <c r="F588" s="133" t="s">
        <v>1322</v>
      </c>
      <c r="G588" s="134" t="s">
        <v>176</v>
      </c>
      <c r="H588" s="135">
        <v>1189</v>
      </c>
      <c r="I588" s="136"/>
      <c r="J588" s="137">
        <f>ROUND(I588*H588,2)</f>
        <v>0</v>
      </c>
      <c r="K588" s="133" t="s">
        <v>169</v>
      </c>
      <c r="L588" s="31"/>
      <c r="M588" s="138" t="s">
        <v>1</v>
      </c>
      <c r="N588" s="139" t="s">
        <v>43</v>
      </c>
      <c r="P588" s="140">
        <f>O588*H588</f>
        <v>0</v>
      </c>
      <c r="Q588" s="140">
        <v>0</v>
      </c>
      <c r="R588" s="140">
        <f>Q588*H588</f>
        <v>0</v>
      </c>
      <c r="S588" s="140">
        <v>0</v>
      </c>
      <c r="T588" s="141">
        <f>S588*H588</f>
        <v>0</v>
      </c>
      <c r="AR588" s="142" t="s">
        <v>170</v>
      </c>
      <c r="AT588" s="142" t="s">
        <v>165</v>
      </c>
      <c r="AU588" s="142" t="s">
        <v>88</v>
      </c>
      <c r="AY588" s="16" t="s">
        <v>162</v>
      </c>
      <c r="BE588" s="143">
        <f>IF(N588="základní",J588,0)</f>
        <v>0</v>
      </c>
      <c r="BF588" s="143">
        <f>IF(N588="snížená",J588,0)</f>
        <v>0</v>
      </c>
      <c r="BG588" s="143">
        <f>IF(N588="zákl. přenesená",J588,0)</f>
        <v>0</v>
      </c>
      <c r="BH588" s="143">
        <f>IF(N588="sníž. přenesená",J588,0)</f>
        <v>0</v>
      </c>
      <c r="BI588" s="143">
        <f>IF(N588="nulová",J588,0)</f>
        <v>0</v>
      </c>
      <c r="BJ588" s="16" t="s">
        <v>86</v>
      </c>
      <c r="BK588" s="143">
        <f>ROUND(I588*H588,2)</f>
        <v>0</v>
      </c>
      <c r="BL588" s="16" t="s">
        <v>170</v>
      </c>
      <c r="BM588" s="142" t="s">
        <v>1323</v>
      </c>
    </row>
    <row r="589" spans="2:65" s="1" customFormat="1" ht="24.2" customHeight="1">
      <c r="B589" s="31"/>
      <c r="C589" s="131" t="s">
        <v>1324</v>
      </c>
      <c r="D589" s="131" t="s">
        <v>165</v>
      </c>
      <c r="E589" s="132" t="s">
        <v>1325</v>
      </c>
      <c r="F589" s="133" t="s">
        <v>1326</v>
      </c>
      <c r="G589" s="134" t="s">
        <v>176</v>
      </c>
      <c r="H589" s="135">
        <v>1189</v>
      </c>
      <c r="I589" s="136"/>
      <c r="J589" s="137">
        <f>ROUND(I589*H589,2)</f>
        <v>0</v>
      </c>
      <c r="K589" s="133" t="s">
        <v>169</v>
      </c>
      <c r="L589" s="31"/>
      <c r="M589" s="138" t="s">
        <v>1</v>
      </c>
      <c r="N589" s="139" t="s">
        <v>43</v>
      </c>
      <c r="P589" s="140">
        <f>O589*H589</f>
        <v>0</v>
      </c>
      <c r="Q589" s="140">
        <v>0</v>
      </c>
      <c r="R589" s="140">
        <f>Q589*H589</f>
        <v>0</v>
      </c>
      <c r="S589" s="140">
        <v>0</v>
      </c>
      <c r="T589" s="141">
        <f>S589*H589</f>
        <v>0</v>
      </c>
      <c r="AR589" s="142" t="s">
        <v>170</v>
      </c>
      <c r="AT589" s="142" t="s">
        <v>165</v>
      </c>
      <c r="AU589" s="142" t="s">
        <v>88</v>
      </c>
      <c r="AY589" s="16" t="s">
        <v>162</v>
      </c>
      <c r="BE589" s="143">
        <f>IF(N589="základní",J589,0)</f>
        <v>0</v>
      </c>
      <c r="BF589" s="143">
        <f>IF(N589="snížená",J589,0)</f>
        <v>0</v>
      </c>
      <c r="BG589" s="143">
        <f>IF(N589="zákl. přenesená",J589,0)</f>
        <v>0</v>
      </c>
      <c r="BH589" s="143">
        <f>IF(N589="sníž. přenesená",J589,0)</f>
        <v>0</v>
      </c>
      <c r="BI589" s="143">
        <f>IF(N589="nulová",J589,0)</f>
        <v>0</v>
      </c>
      <c r="BJ589" s="16" t="s">
        <v>86</v>
      </c>
      <c r="BK589" s="143">
        <f>ROUND(I589*H589,2)</f>
        <v>0</v>
      </c>
      <c r="BL589" s="16" t="s">
        <v>170</v>
      </c>
      <c r="BM589" s="142" t="s">
        <v>1327</v>
      </c>
    </row>
    <row r="590" spans="2:65" s="1" customFormat="1" ht="24.2" customHeight="1">
      <c r="B590" s="31"/>
      <c r="C590" s="131" t="s">
        <v>1328</v>
      </c>
      <c r="D590" s="131" t="s">
        <v>165</v>
      </c>
      <c r="E590" s="132" t="s">
        <v>1329</v>
      </c>
      <c r="F590" s="133" t="s">
        <v>1330</v>
      </c>
      <c r="G590" s="134" t="s">
        <v>168</v>
      </c>
      <c r="H590" s="135">
        <v>93.6</v>
      </c>
      <c r="I590" s="136"/>
      <c r="J590" s="137">
        <f>ROUND(I590*H590,2)</f>
        <v>0</v>
      </c>
      <c r="K590" s="133" t="s">
        <v>169</v>
      </c>
      <c r="L590" s="31"/>
      <c r="M590" s="138" t="s">
        <v>1</v>
      </c>
      <c r="N590" s="139" t="s">
        <v>43</v>
      </c>
      <c r="P590" s="140">
        <f>O590*H590</f>
        <v>0</v>
      </c>
      <c r="Q590" s="140">
        <v>0</v>
      </c>
      <c r="R590" s="140">
        <f>Q590*H590</f>
        <v>0</v>
      </c>
      <c r="S590" s="140">
        <v>0</v>
      </c>
      <c r="T590" s="141">
        <f>S590*H590</f>
        <v>0</v>
      </c>
      <c r="AR590" s="142" t="s">
        <v>170</v>
      </c>
      <c r="AT590" s="142" t="s">
        <v>165</v>
      </c>
      <c r="AU590" s="142" t="s">
        <v>88</v>
      </c>
      <c r="AY590" s="16" t="s">
        <v>162</v>
      </c>
      <c r="BE590" s="143">
        <f>IF(N590="základní",J590,0)</f>
        <v>0</v>
      </c>
      <c r="BF590" s="143">
        <f>IF(N590="snížená",J590,0)</f>
        <v>0</v>
      </c>
      <c r="BG590" s="143">
        <f>IF(N590="zákl. přenesená",J590,0)</f>
        <v>0</v>
      </c>
      <c r="BH590" s="143">
        <f>IF(N590="sníž. přenesená",J590,0)</f>
        <v>0</v>
      </c>
      <c r="BI590" s="143">
        <f>IF(N590="nulová",J590,0)</f>
        <v>0</v>
      </c>
      <c r="BJ590" s="16" t="s">
        <v>86</v>
      </c>
      <c r="BK590" s="143">
        <f>ROUND(I590*H590,2)</f>
        <v>0</v>
      </c>
      <c r="BL590" s="16" t="s">
        <v>170</v>
      </c>
      <c r="BM590" s="142" t="s">
        <v>1331</v>
      </c>
    </row>
    <row r="591" spans="2:65" s="1" customFormat="1" ht="24.2" customHeight="1">
      <c r="B591" s="31"/>
      <c r="C591" s="131" t="s">
        <v>1332</v>
      </c>
      <c r="D591" s="131" t="s">
        <v>165</v>
      </c>
      <c r="E591" s="132" t="s">
        <v>1333</v>
      </c>
      <c r="F591" s="133" t="s">
        <v>1334</v>
      </c>
      <c r="G591" s="134" t="s">
        <v>168</v>
      </c>
      <c r="H591" s="135">
        <v>93.6</v>
      </c>
      <c r="I591" s="136"/>
      <c r="J591" s="137">
        <f>ROUND(I591*H591,2)</f>
        <v>0</v>
      </c>
      <c r="K591" s="133" t="s">
        <v>169</v>
      </c>
      <c r="L591" s="31"/>
      <c r="M591" s="138" t="s">
        <v>1</v>
      </c>
      <c r="N591" s="139" t="s">
        <v>43</v>
      </c>
      <c r="P591" s="140">
        <f>O591*H591</f>
        <v>0</v>
      </c>
      <c r="Q591" s="140">
        <v>0</v>
      </c>
      <c r="R591" s="140">
        <f>Q591*H591</f>
        <v>0</v>
      </c>
      <c r="S591" s="140">
        <v>0</v>
      </c>
      <c r="T591" s="141">
        <f>S591*H591</f>
        <v>0</v>
      </c>
      <c r="AR591" s="142" t="s">
        <v>170</v>
      </c>
      <c r="AT591" s="142" t="s">
        <v>165</v>
      </c>
      <c r="AU591" s="142" t="s">
        <v>88</v>
      </c>
      <c r="AY591" s="16" t="s">
        <v>162</v>
      </c>
      <c r="BE591" s="143">
        <f>IF(N591="základní",J591,0)</f>
        <v>0</v>
      </c>
      <c r="BF591" s="143">
        <f>IF(N591="snížená",J591,0)</f>
        <v>0</v>
      </c>
      <c r="BG591" s="143">
        <f>IF(N591="zákl. přenesená",J591,0)</f>
        <v>0</v>
      </c>
      <c r="BH591" s="143">
        <f>IF(N591="sníž. přenesená",J591,0)</f>
        <v>0</v>
      </c>
      <c r="BI591" s="143">
        <f>IF(N591="nulová",J591,0)</f>
        <v>0</v>
      </c>
      <c r="BJ591" s="16" t="s">
        <v>86</v>
      </c>
      <c r="BK591" s="143">
        <f>ROUND(I591*H591,2)</f>
        <v>0</v>
      </c>
      <c r="BL591" s="16" t="s">
        <v>170</v>
      </c>
      <c r="BM591" s="142" t="s">
        <v>1335</v>
      </c>
    </row>
    <row r="592" spans="2:65" s="11" customFormat="1" ht="22.9" customHeight="1">
      <c r="B592" s="119"/>
      <c r="D592" s="120" t="s">
        <v>77</v>
      </c>
      <c r="E592" s="129" t="s">
        <v>1336</v>
      </c>
      <c r="F592" s="129" t="s">
        <v>1337</v>
      </c>
      <c r="I592" s="122"/>
      <c r="J592" s="130">
        <f>BK592</f>
        <v>0</v>
      </c>
      <c r="L592" s="119"/>
      <c r="M592" s="124"/>
      <c r="P592" s="125">
        <f>P593</f>
        <v>0</v>
      </c>
      <c r="R592" s="125">
        <f>R593</f>
        <v>0</v>
      </c>
      <c r="T592" s="126">
        <f>T593</f>
        <v>0</v>
      </c>
      <c r="AR592" s="120" t="s">
        <v>86</v>
      </c>
      <c r="AT592" s="127" t="s">
        <v>77</v>
      </c>
      <c r="AU592" s="127" t="s">
        <v>86</v>
      </c>
      <c r="AY592" s="120" t="s">
        <v>162</v>
      </c>
      <c r="BK592" s="128">
        <f>BK593</f>
        <v>0</v>
      </c>
    </row>
    <row r="593" spans="2:65" s="1" customFormat="1" ht="24.2" customHeight="1">
      <c r="B593" s="31"/>
      <c r="C593" s="131" t="s">
        <v>1338</v>
      </c>
      <c r="D593" s="131" t="s">
        <v>165</v>
      </c>
      <c r="E593" s="132" t="s">
        <v>1339</v>
      </c>
      <c r="F593" s="133" t="s">
        <v>1340</v>
      </c>
      <c r="G593" s="134" t="s">
        <v>353</v>
      </c>
      <c r="H593" s="135">
        <v>1946.2370000000001</v>
      </c>
      <c r="I593" s="136"/>
      <c r="J593" s="137">
        <f>ROUND(I593*H593,2)</f>
        <v>0</v>
      </c>
      <c r="K593" s="133" t="s">
        <v>169</v>
      </c>
      <c r="L593" s="31"/>
      <c r="M593" s="138" t="s">
        <v>1</v>
      </c>
      <c r="N593" s="139" t="s">
        <v>43</v>
      </c>
      <c r="P593" s="140">
        <f>O593*H593</f>
        <v>0</v>
      </c>
      <c r="Q593" s="140">
        <v>0</v>
      </c>
      <c r="R593" s="140">
        <f>Q593*H593</f>
        <v>0</v>
      </c>
      <c r="S593" s="140">
        <v>0</v>
      </c>
      <c r="T593" s="141">
        <f>S593*H593</f>
        <v>0</v>
      </c>
      <c r="AR593" s="142" t="s">
        <v>170</v>
      </c>
      <c r="AT593" s="142" t="s">
        <v>165</v>
      </c>
      <c r="AU593" s="142" t="s">
        <v>88</v>
      </c>
      <c r="AY593" s="16" t="s">
        <v>162</v>
      </c>
      <c r="BE593" s="143">
        <f>IF(N593="základní",J593,0)</f>
        <v>0</v>
      </c>
      <c r="BF593" s="143">
        <f>IF(N593="snížená",J593,0)</f>
        <v>0</v>
      </c>
      <c r="BG593" s="143">
        <f>IF(N593="zákl. přenesená",J593,0)</f>
        <v>0</v>
      </c>
      <c r="BH593" s="143">
        <f>IF(N593="sníž. přenesená",J593,0)</f>
        <v>0</v>
      </c>
      <c r="BI593" s="143">
        <f>IF(N593="nulová",J593,0)</f>
        <v>0</v>
      </c>
      <c r="BJ593" s="16" t="s">
        <v>86</v>
      </c>
      <c r="BK593" s="143">
        <f>ROUND(I593*H593,2)</f>
        <v>0</v>
      </c>
      <c r="BL593" s="16" t="s">
        <v>170</v>
      </c>
      <c r="BM593" s="142" t="s">
        <v>1341</v>
      </c>
    </row>
    <row r="594" spans="2:65" s="11" customFormat="1" ht="25.9" customHeight="1">
      <c r="B594" s="119"/>
      <c r="D594" s="120" t="s">
        <v>77</v>
      </c>
      <c r="E594" s="121" t="s">
        <v>368</v>
      </c>
      <c r="F594" s="121" t="s">
        <v>369</v>
      </c>
      <c r="I594" s="122"/>
      <c r="J594" s="123">
        <f>BK594</f>
        <v>0</v>
      </c>
      <c r="L594" s="119"/>
      <c r="M594" s="124"/>
      <c r="P594" s="125">
        <f>P595+P616+P675+P708+P731+P787+P864+P889+P903+P913+P931+P954+P962</f>
        <v>0</v>
      </c>
      <c r="R594" s="125">
        <f>R595+R616+R675+R708+R731+R787+R864+R889+R903+R913+R931+R954+R962</f>
        <v>42.704536849999997</v>
      </c>
      <c r="T594" s="126">
        <f>T595+T616+T675+T708+T731+T787+T864+T889+T903+T913+T931+T954+T962</f>
        <v>0</v>
      </c>
      <c r="AR594" s="120" t="s">
        <v>88</v>
      </c>
      <c r="AT594" s="127" t="s">
        <v>77</v>
      </c>
      <c r="AU594" s="127" t="s">
        <v>78</v>
      </c>
      <c r="AY594" s="120" t="s">
        <v>162</v>
      </c>
      <c r="BK594" s="128">
        <f>BK595+BK616+BK675+BK708+BK731+BK787+BK864+BK889+BK903+BK913+BK931+BK954+BK962</f>
        <v>0</v>
      </c>
    </row>
    <row r="595" spans="2:65" s="11" customFormat="1" ht="22.9" customHeight="1">
      <c r="B595" s="119"/>
      <c r="D595" s="120" t="s">
        <v>77</v>
      </c>
      <c r="E595" s="129" t="s">
        <v>370</v>
      </c>
      <c r="F595" s="129" t="s">
        <v>371</v>
      </c>
      <c r="I595" s="122"/>
      <c r="J595" s="130">
        <f>BK595</f>
        <v>0</v>
      </c>
      <c r="L595" s="119"/>
      <c r="M595" s="124"/>
      <c r="P595" s="125">
        <f>SUM(P596:P615)</f>
        <v>0</v>
      </c>
      <c r="R595" s="125">
        <f>SUM(R596:R615)</f>
        <v>6.5217724999999991</v>
      </c>
      <c r="T595" s="126">
        <f>SUM(T596:T615)</f>
        <v>0</v>
      </c>
      <c r="AR595" s="120" t="s">
        <v>88</v>
      </c>
      <c r="AT595" s="127" t="s">
        <v>77</v>
      </c>
      <c r="AU595" s="127" t="s">
        <v>86</v>
      </c>
      <c r="AY595" s="120" t="s">
        <v>162</v>
      </c>
      <c r="BK595" s="128">
        <f>SUM(BK596:BK615)</f>
        <v>0</v>
      </c>
    </row>
    <row r="596" spans="2:65" s="1" customFormat="1" ht="24.2" customHeight="1">
      <c r="B596" s="31"/>
      <c r="C596" s="131" t="s">
        <v>1342</v>
      </c>
      <c r="D596" s="131" t="s">
        <v>165</v>
      </c>
      <c r="E596" s="132" t="s">
        <v>1343</v>
      </c>
      <c r="F596" s="133" t="s">
        <v>1344</v>
      </c>
      <c r="G596" s="134" t="s">
        <v>176</v>
      </c>
      <c r="H596" s="135">
        <v>1061.3</v>
      </c>
      <c r="I596" s="136"/>
      <c r="J596" s="137">
        <f>ROUND(I596*H596,2)</f>
        <v>0</v>
      </c>
      <c r="K596" s="133" t="s">
        <v>169</v>
      </c>
      <c r="L596" s="31"/>
      <c r="M596" s="138" t="s">
        <v>1</v>
      </c>
      <c r="N596" s="139" t="s">
        <v>43</v>
      </c>
      <c r="P596" s="140">
        <f>O596*H596</f>
        <v>0</v>
      </c>
      <c r="Q596" s="140">
        <v>0</v>
      </c>
      <c r="R596" s="140">
        <f>Q596*H596</f>
        <v>0</v>
      </c>
      <c r="S596" s="140">
        <v>0</v>
      </c>
      <c r="T596" s="141">
        <f>S596*H596</f>
        <v>0</v>
      </c>
      <c r="AR596" s="142" t="s">
        <v>245</v>
      </c>
      <c r="AT596" s="142" t="s">
        <v>165</v>
      </c>
      <c r="AU596" s="142" t="s">
        <v>88</v>
      </c>
      <c r="AY596" s="16" t="s">
        <v>162</v>
      </c>
      <c r="BE596" s="143">
        <f>IF(N596="základní",J596,0)</f>
        <v>0</v>
      </c>
      <c r="BF596" s="143">
        <f>IF(N596="snížená",J596,0)</f>
        <v>0</v>
      </c>
      <c r="BG596" s="143">
        <f>IF(N596="zákl. přenesená",J596,0)</f>
        <v>0</v>
      </c>
      <c r="BH596" s="143">
        <f>IF(N596="sníž. přenesená",J596,0)</f>
        <v>0</v>
      </c>
      <c r="BI596" s="143">
        <f>IF(N596="nulová",J596,0)</f>
        <v>0</v>
      </c>
      <c r="BJ596" s="16" t="s">
        <v>86</v>
      </c>
      <c r="BK596" s="143">
        <f>ROUND(I596*H596,2)</f>
        <v>0</v>
      </c>
      <c r="BL596" s="16" t="s">
        <v>245</v>
      </c>
      <c r="BM596" s="142" t="s">
        <v>1345</v>
      </c>
    </row>
    <row r="597" spans="2:65" s="1" customFormat="1" ht="19.5">
      <c r="B597" s="31"/>
      <c r="D597" s="144" t="s">
        <v>172</v>
      </c>
      <c r="F597" s="145" t="s">
        <v>1346</v>
      </c>
      <c r="I597" s="146"/>
      <c r="L597" s="31"/>
      <c r="M597" s="147"/>
      <c r="T597" s="55"/>
      <c r="AT597" s="16" t="s">
        <v>172</v>
      </c>
      <c r="AU597" s="16" t="s">
        <v>88</v>
      </c>
    </row>
    <row r="598" spans="2:65" s="14" customFormat="1" ht="11.25">
      <c r="B598" s="162"/>
      <c r="D598" s="144" t="s">
        <v>179</v>
      </c>
      <c r="E598" s="163" t="s">
        <v>1</v>
      </c>
      <c r="F598" s="164" t="s">
        <v>1347</v>
      </c>
      <c r="H598" s="163" t="s">
        <v>1</v>
      </c>
      <c r="I598" s="165"/>
      <c r="L598" s="162"/>
      <c r="M598" s="166"/>
      <c r="T598" s="167"/>
      <c r="AT598" s="163" t="s">
        <v>179</v>
      </c>
      <c r="AU598" s="163" t="s">
        <v>88</v>
      </c>
      <c r="AV598" s="14" t="s">
        <v>86</v>
      </c>
      <c r="AW598" s="14" t="s">
        <v>34</v>
      </c>
      <c r="AX598" s="14" t="s">
        <v>78</v>
      </c>
      <c r="AY598" s="163" t="s">
        <v>162</v>
      </c>
    </row>
    <row r="599" spans="2:65" s="12" customFormat="1" ht="11.25">
      <c r="B599" s="148"/>
      <c r="D599" s="144" t="s">
        <v>179</v>
      </c>
      <c r="E599" s="149" t="s">
        <v>1</v>
      </c>
      <c r="F599" s="150" t="s">
        <v>1348</v>
      </c>
      <c r="H599" s="151">
        <v>954</v>
      </c>
      <c r="I599" s="152"/>
      <c r="L599" s="148"/>
      <c r="M599" s="153"/>
      <c r="T599" s="154"/>
      <c r="AT599" s="149" t="s">
        <v>179</v>
      </c>
      <c r="AU599" s="149" t="s">
        <v>88</v>
      </c>
      <c r="AV599" s="12" t="s">
        <v>88</v>
      </c>
      <c r="AW599" s="12" t="s">
        <v>34</v>
      </c>
      <c r="AX599" s="12" t="s">
        <v>78</v>
      </c>
      <c r="AY599" s="149" t="s">
        <v>162</v>
      </c>
    </row>
    <row r="600" spans="2:65" s="14" customFormat="1" ht="11.25">
      <c r="B600" s="162"/>
      <c r="D600" s="144" t="s">
        <v>179</v>
      </c>
      <c r="E600" s="163" t="s">
        <v>1</v>
      </c>
      <c r="F600" s="164" t="s">
        <v>1349</v>
      </c>
      <c r="H600" s="163" t="s">
        <v>1</v>
      </c>
      <c r="I600" s="165"/>
      <c r="L600" s="162"/>
      <c r="M600" s="166"/>
      <c r="T600" s="167"/>
      <c r="AT600" s="163" t="s">
        <v>179</v>
      </c>
      <c r="AU600" s="163" t="s">
        <v>88</v>
      </c>
      <c r="AV600" s="14" t="s">
        <v>86</v>
      </c>
      <c r="AW600" s="14" t="s">
        <v>34</v>
      </c>
      <c r="AX600" s="14" t="s">
        <v>78</v>
      </c>
      <c r="AY600" s="163" t="s">
        <v>162</v>
      </c>
    </row>
    <row r="601" spans="2:65" s="12" customFormat="1" ht="11.25">
      <c r="B601" s="148"/>
      <c r="D601" s="144" t="s">
        <v>179</v>
      </c>
      <c r="E601" s="149" t="s">
        <v>1</v>
      </c>
      <c r="F601" s="150" t="s">
        <v>1350</v>
      </c>
      <c r="H601" s="151">
        <v>107.3</v>
      </c>
      <c r="I601" s="152"/>
      <c r="L601" s="148"/>
      <c r="M601" s="153"/>
      <c r="T601" s="154"/>
      <c r="AT601" s="149" t="s">
        <v>179</v>
      </c>
      <c r="AU601" s="149" t="s">
        <v>88</v>
      </c>
      <c r="AV601" s="12" t="s">
        <v>88</v>
      </c>
      <c r="AW601" s="12" t="s">
        <v>34</v>
      </c>
      <c r="AX601" s="12" t="s">
        <v>78</v>
      </c>
      <c r="AY601" s="149" t="s">
        <v>162</v>
      </c>
    </row>
    <row r="602" spans="2:65" s="13" customFormat="1" ht="11.25">
      <c r="B602" s="155"/>
      <c r="D602" s="144" t="s">
        <v>179</v>
      </c>
      <c r="E602" s="156" t="s">
        <v>1</v>
      </c>
      <c r="F602" s="157" t="s">
        <v>181</v>
      </c>
      <c r="H602" s="158">
        <v>1061.3</v>
      </c>
      <c r="I602" s="159"/>
      <c r="L602" s="155"/>
      <c r="M602" s="160"/>
      <c r="T602" s="161"/>
      <c r="AT602" s="156" t="s">
        <v>179</v>
      </c>
      <c r="AU602" s="156" t="s">
        <v>88</v>
      </c>
      <c r="AV602" s="13" t="s">
        <v>170</v>
      </c>
      <c r="AW602" s="13" t="s">
        <v>34</v>
      </c>
      <c r="AX602" s="13" t="s">
        <v>86</v>
      </c>
      <c r="AY602" s="156" t="s">
        <v>162</v>
      </c>
    </row>
    <row r="603" spans="2:65" s="1" customFormat="1" ht="16.5" customHeight="1">
      <c r="B603" s="31"/>
      <c r="C603" s="173" t="s">
        <v>1351</v>
      </c>
      <c r="D603" s="173" t="s">
        <v>644</v>
      </c>
      <c r="E603" s="174" t="s">
        <v>1352</v>
      </c>
      <c r="F603" s="175" t="s">
        <v>1353</v>
      </c>
      <c r="G603" s="176" t="s">
        <v>353</v>
      </c>
      <c r="H603" s="177">
        <v>0.53100000000000003</v>
      </c>
      <c r="I603" s="178"/>
      <c r="J603" s="179">
        <f>ROUND(I603*H603,2)</f>
        <v>0</v>
      </c>
      <c r="K603" s="175" t="s">
        <v>169</v>
      </c>
      <c r="L603" s="180"/>
      <c r="M603" s="181" t="s">
        <v>1</v>
      </c>
      <c r="N603" s="182" t="s">
        <v>43</v>
      </c>
      <c r="P603" s="140">
        <f>O603*H603</f>
        <v>0</v>
      </c>
      <c r="Q603" s="140">
        <v>1</v>
      </c>
      <c r="R603" s="140">
        <f>Q603*H603</f>
        <v>0.53100000000000003</v>
      </c>
      <c r="S603" s="140">
        <v>0</v>
      </c>
      <c r="T603" s="141">
        <f>S603*H603</f>
        <v>0</v>
      </c>
      <c r="AR603" s="142" t="s">
        <v>318</v>
      </c>
      <c r="AT603" s="142" t="s">
        <v>644</v>
      </c>
      <c r="AU603" s="142" t="s">
        <v>88</v>
      </c>
      <c r="AY603" s="16" t="s">
        <v>162</v>
      </c>
      <c r="BE603" s="143">
        <f>IF(N603="základní",J603,0)</f>
        <v>0</v>
      </c>
      <c r="BF603" s="143">
        <f>IF(N603="snížená",J603,0)</f>
        <v>0</v>
      </c>
      <c r="BG603" s="143">
        <f>IF(N603="zákl. přenesená",J603,0)</f>
        <v>0</v>
      </c>
      <c r="BH603" s="143">
        <f>IF(N603="sníž. přenesená",J603,0)</f>
        <v>0</v>
      </c>
      <c r="BI603" s="143">
        <f>IF(N603="nulová",J603,0)</f>
        <v>0</v>
      </c>
      <c r="BJ603" s="16" t="s">
        <v>86</v>
      </c>
      <c r="BK603" s="143">
        <f>ROUND(I603*H603,2)</f>
        <v>0</v>
      </c>
      <c r="BL603" s="16" t="s">
        <v>245</v>
      </c>
      <c r="BM603" s="142" t="s">
        <v>1354</v>
      </c>
    </row>
    <row r="604" spans="2:65" s="12" customFormat="1" ht="11.25">
      <c r="B604" s="148"/>
      <c r="D604" s="144" t="s">
        <v>179</v>
      </c>
      <c r="E604" s="149" t="s">
        <v>1</v>
      </c>
      <c r="F604" s="150" t="s">
        <v>1355</v>
      </c>
      <c r="H604" s="151">
        <v>0.53100000000000003</v>
      </c>
      <c r="I604" s="152"/>
      <c r="L604" s="148"/>
      <c r="M604" s="153"/>
      <c r="T604" s="154"/>
      <c r="AT604" s="149" t="s">
        <v>179</v>
      </c>
      <c r="AU604" s="149" t="s">
        <v>88</v>
      </c>
      <c r="AV604" s="12" t="s">
        <v>88</v>
      </c>
      <c r="AW604" s="12" t="s">
        <v>34</v>
      </c>
      <c r="AX604" s="12" t="s">
        <v>78</v>
      </c>
      <c r="AY604" s="149" t="s">
        <v>162</v>
      </c>
    </row>
    <row r="605" spans="2:65" s="13" customFormat="1" ht="11.25">
      <c r="B605" s="155"/>
      <c r="D605" s="144" t="s">
        <v>179</v>
      </c>
      <c r="E605" s="156" t="s">
        <v>1</v>
      </c>
      <c r="F605" s="157" t="s">
        <v>181</v>
      </c>
      <c r="H605" s="158">
        <v>0.53100000000000003</v>
      </c>
      <c r="I605" s="159"/>
      <c r="L605" s="155"/>
      <c r="M605" s="160"/>
      <c r="T605" s="161"/>
      <c r="AT605" s="156" t="s">
        <v>179</v>
      </c>
      <c r="AU605" s="156" t="s">
        <v>88</v>
      </c>
      <c r="AV605" s="13" t="s">
        <v>170</v>
      </c>
      <c r="AW605" s="13" t="s">
        <v>34</v>
      </c>
      <c r="AX605" s="13" t="s">
        <v>86</v>
      </c>
      <c r="AY605" s="156" t="s">
        <v>162</v>
      </c>
    </row>
    <row r="606" spans="2:65" s="1" customFormat="1" ht="24.2" customHeight="1">
      <c r="B606" s="31"/>
      <c r="C606" s="131" t="s">
        <v>1356</v>
      </c>
      <c r="D606" s="131" t="s">
        <v>165</v>
      </c>
      <c r="E606" s="132" t="s">
        <v>1357</v>
      </c>
      <c r="F606" s="133" t="s">
        <v>1358</v>
      </c>
      <c r="G606" s="134" t="s">
        <v>176</v>
      </c>
      <c r="H606" s="135">
        <v>1061.3</v>
      </c>
      <c r="I606" s="136"/>
      <c r="J606" s="137">
        <f>ROUND(I606*H606,2)</f>
        <v>0</v>
      </c>
      <c r="K606" s="133" t="s">
        <v>169</v>
      </c>
      <c r="L606" s="31"/>
      <c r="M606" s="138" t="s">
        <v>1</v>
      </c>
      <c r="N606" s="139" t="s">
        <v>43</v>
      </c>
      <c r="P606" s="140">
        <f>O606*H606</f>
        <v>0</v>
      </c>
      <c r="Q606" s="140">
        <v>4.0000000000000002E-4</v>
      </c>
      <c r="R606" s="140">
        <f>Q606*H606</f>
        <v>0.42452000000000001</v>
      </c>
      <c r="S606" s="140">
        <v>0</v>
      </c>
      <c r="T606" s="141">
        <f>S606*H606</f>
        <v>0</v>
      </c>
      <c r="AR606" s="142" t="s">
        <v>245</v>
      </c>
      <c r="AT606" s="142" t="s">
        <v>165</v>
      </c>
      <c r="AU606" s="142" t="s">
        <v>88</v>
      </c>
      <c r="AY606" s="16" t="s">
        <v>162</v>
      </c>
      <c r="BE606" s="143">
        <f>IF(N606="základní",J606,0)</f>
        <v>0</v>
      </c>
      <c r="BF606" s="143">
        <f>IF(N606="snížená",J606,0)</f>
        <v>0</v>
      </c>
      <c r="BG606" s="143">
        <f>IF(N606="zákl. přenesená",J606,0)</f>
        <v>0</v>
      </c>
      <c r="BH606" s="143">
        <f>IF(N606="sníž. přenesená",J606,0)</f>
        <v>0</v>
      </c>
      <c r="BI606" s="143">
        <f>IF(N606="nulová",J606,0)</f>
        <v>0</v>
      </c>
      <c r="BJ606" s="16" t="s">
        <v>86</v>
      </c>
      <c r="BK606" s="143">
        <f>ROUND(I606*H606,2)</f>
        <v>0</v>
      </c>
      <c r="BL606" s="16" t="s">
        <v>245</v>
      </c>
      <c r="BM606" s="142" t="s">
        <v>1359</v>
      </c>
    </row>
    <row r="607" spans="2:65" s="14" customFormat="1" ht="11.25">
      <c r="B607" s="162"/>
      <c r="D607" s="144" t="s">
        <v>179</v>
      </c>
      <c r="E607" s="163" t="s">
        <v>1</v>
      </c>
      <c r="F607" s="164" t="s">
        <v>1360</v>
      </c>
      <c r="H607" s="163" t="s">
        <v>1</v>
      </c>
      <c r="I607" s="165"/>
      <c r="L607" s="162"/>
      <c r="M607" s="166"/>
      <c r="T607" s="167"/>
      <c r="AT607" s="163" t="s">
        <v>179</v>
      </c>
      <c r="AU607" s="163" t="s">
        <v>88</v>
      </c>
      <c r="AV607" s="14" t="s">
        <v>86</v>
      </c>
      <c r="AW607" s="14" t="s">
        <v>34</v>
      </c>
      <c r="AX607" s="14" t="s">
        <v>78</v>
      </c>
      <c r="AY607" s="163" t="s">
        <v>162</v>
      </c>
    </row>
    <row r="608" spans="2:65" s="12" customFormat="1" ht="11.25">
      <c r="B608" s="148"/>
      <c r="D608" s="144" t="s">
        <v>179</v>
      </c>
      <c r="E608" s="149" t="s">
        <v>1</v>
      </c>
      <c r="F608" s="150" t="s">
        <v>1348</v>
      </c>
      <c r="H608" s="151">
        <v>954</v>
      </c>
      <c r="I608" s="152"/>
      <c r="L608" s="148"/>
      <c r="M608" s="153"/>
      <c r="T608" s="154"/>
      <c r="AT608" s="149" t="s">
        <v>179</v>
      </c>
      <c r="AU608" s="149" t="s">
        <v>88</v>
      </c>
      <c r="AV608" s="12" t="s">
        <v>88</v>
      </c>
      <c r="AW608" s="12" t="s">
        <v>34</v>
      </c>
      <c r="AX608" s="12" t="s">
        <v>78</v>
      </c>
      <c r="AY608" s="149" t="s">
        <v>162</v>
      </c>
    </row>
    <row r="609" spans="2:65" s="14" customFormat="1" ht="11.25">
      <c r="B609" s="162"/>
      <c r="D609" s="144" t="s">
        <v>179</v>
      </c>
      <c r="E609" s="163" t="s">
        <v>1</v>
      </c>
      <c r="F609" s="164" t="s">
        <v>1361</v>
      </c>
      <c r="H609" s="163" t="s">
        <v>1</v>
      </c>
      <c r="I609" s="165"/>
      <c r="L609" s="162"/>
      <c r="M609" s="166"/>
      <c r="T609" s="167"/>
      <c r="AT609" s="163" t="s">
        <v>179</v>
      </c>
      <c r="AU609" s="163" t="s">
        <v>88</v>
      </c>
      <c r="AV609" s="14" t="s">
        <v>86</v>
      </c>
      <c r="AW609" s="14" t="s">
        <v>34</v>
      </c>
      <c r="AX609" s="14" t="s">
        <v>78</v>
      </c>
      <c r="AY609" s="163" t="s">
        <v>162</v>
      </c>
    </row>
    <row r="610" spans="2:65" s="12" customFormat="1" ht="11.25">
      <c r="B610" s="148"/>
      <c r="D610" s="144" t="s">
        <v>179</v>
      </c>
      <c r="E610" s="149" t="s">
        <v>1</v>
      </c>
      <c r="F610" s="150" t="s">
        <v>1350</v>
      </c>
      <c r="H610" s="151">
        <v>107.3</v>
      </c>
      <c r="I610" s="152"/>
      <c r="L610" s="148"/>
      <c r="M610" s="153"/>
      <c r="T610" s="154"/>
      <c r="AT610" s="149" t="s">
        <v>179</v>
      </c>
      <c r="AU610" s="149" t="s">
        <v>88</v>
      </c>
      <c r="AV610" s="12" t="s">
        <v>88</v>
      </c>
      <c r="AW610" s="12" t="s">
        <v>34</v>
      </c>
      <c r="AX610" s="12" t="s">
        <v>78</v>
      </c>
      <c r="AY610" s="149" t="s">
        <v>162</v>
      </c>
    </row>
    <row r="611" spans="2:65" s="13" customFormat="1" ht="11.25">
      <c r="B611" s="155"/>
      <c r="D611" s="144" t="s">
        <v>179</v>
      </c>
      <c r="E611" s="156" t="s">
        <v>1</v>
      </c>
      <c r="F611" s="157" t="s">
        <v>181</v>
      </c>
      <c r="H611" s="158">
        <v>1061.3</v>
      </c>
      <c r="I611" s="159"/>
      <c r="L611" s="155"/>
      <c r="M611" s="160"/>
      <c r="T611" s="161"/>
      <c r="AT611" s="156" t="s">
        <v>179</v>
      </c>
      <c r="AU611" s="156" t="s">
        <v>88</v>
      </c>
      <c r="AV611" s="13" t="s">
        <v>170</v>
      </c>
      <c r="AW611" s="13" t="s">
        <v>34</v>
      </c>
      <c r="AX611" s="13" t="s">
        <v>86</v>
      </c>
      <c r="AY611" s="156" t="s">
        <v>162</v>
      </c>
    </row>
    <row r="612" spans="2:65" s="1" customFormat="1" ht="16.5" customHeight="1">
      <c r="B612" s="31"/>
      <c r="C612" s="173" t="s">
        <v>1362</v>
      </c>
      <c r="D612" s="173" t="s">
        <v>644</v>
      </c>
      <c r="E612" s="174" t="s">
        <v>1363</v>
      </c>
      <c r="F612" s="175" t="s">
        <v>1364</v>
      </c>
      <c r="G612" s="176" t="s">
        <v>176</v>
      </c>
      <c r="H612" s="177">
        <v>1236.9449999999999</v>
      </c>
      <c r="I612" s="178"/>
      <c r="J612" s="179">
        <f>ROUND(I612*H612,2)</f>
        <v>0</v>
      </c>
      <c r="K612" s="175" t="s">
        <v>1</v>
      </c>
      <c r="L612" s="180"/>
      <c r="M612" s="181" t="s">
        <v>1</v>
      </c>
      <c r="N612" s="182" t="s">
        <v>43</v>
      </c>
      <c r="P612" s="140">
        <f>O612*H612</f>
        <v>0</v>
      </c>
      <c r="Q612" s="140">
        <v>4.4999999999999997E-3</v>
      </c>
      <c r="R612" s="140">
        <f>Q612*H612</f>
        <v>5.5662524999999992</v>
      </c>
      <c r="S612" s="140">
        <v>0</v>
      </c>
      <c r="T612" s="141">
        <f>S612*H612</f>
        <v>0</v>
      </c>
      <c r="AR612" s="142" t="s">
        <v>318</v>
      </c>
      <c r="AT612" s="142" t="s">
        <v>644</v>
      </c>
      <c r="AU612" s="142" t="s">
        <v>88</v>
      </c>
      <c r="AY612" s="16" t="s">
        <v>162</v>
      </c>
      <c r="BE612" s="143">
        <f>IF(N612="základní",J612,0)</f>
        <v>0</v>
      </c>
      <c r="BF612" s="143">
        <f>IF(N612="snížená",J612,0)</f>
        <v>0</v>
      </c>
      <c r="BG612" s="143">
        <f>IF(N612="zákl. přenesená",J612,0)</f>
        <v>0</v>
      </c>
      <c r="BH612" s="143">
        <f>IF(N612="sníž. přenesená",J612,0)</f>
        <v>0</v>
      </c>
      <c r="BI612" s="143">
        <f>IF(N612="nulová",J612,0)</f>
        <v>0</v>
      </c>
      <c r="BJ612" s="16" t="s">
        <v>86</v>
      </c>
      <c r="BK612" s="143">
        <f>ROUND(I612*H612,2)</f>
        <v>0</v>
      </c>
      <c r="BL612" s="16" t="s">
        <v>245</v>
      </c>
      <c r="BM612" s="142" t="s">
        <v>1365</v>
      </c>
    </row>
    <row r="613" spans="2:65" s="12" customFormat="1" ht="11.25">
      <c r="B613" s="148"/>
      <c r="D613" s="144" t="s">
        <v>179</v>
      </c>
      <c r="E613" s="149" t="s">
        <v>1</v>
      </c>
      <c r="F613" s="150" t="s">
        <v>1366</v>
      </c>
      <c r="H613" s="151">
        <v>1236.9449999999999</v>
      </c>
      <c r="I613" s="152"/>
      <c r="L613" s="148"/>
      <c r="M613" s="153"/>
      <c r="T613" s="154"/>
      <c r="AT613" s="149" t="s">
        <v>179</v>
      </c>
      <c r="AU613" s="149" t="s">
        <v>88</v>
      </c>
      <c r="AV613" s="12" t="s">
        <v>88</v>
      </c>
      <c r="AW613" s="12" t="s">
        <v>34</v>
      </c>
      <c r="AX613" s="12" t="s">
        <v>78</v>
      </c>
      <c r="AY613" s="149" t="s">
        <v>162</v>
      </c>
    </row>
    <row r="614" spans="2:65" s="13" customFormat="1" ht="11.25">
      <c r="B614" s="155"/>
      <c r="D614" s="144" t="s">
        <v>179</v>
      </c>
      <c r="E614" s="156" t="s">
        <v>1</v>
      </c>
      <c r="F614" s="157" t="s">
        <v>181</v>
      </c>
      <c r="H614" s="158">
        <v>1236.9449999999999</v>
      </c>
      <c r="I614" s="159"/>
      <c r="L614" s="155"/>
      <c r="M614" s="160"/>
      <c r="T614" s="161"/>
      <c r="AT614" s="156" t="s">
        <v>179</v>
      </c>
      <c r="AU614" s="156" t="s">
        <v>88</v>
      </c>
      <c r="AV614" s="13" t="s">
        <v>170</v>
      </c>
      <c r="AW614" s="13" t="s">
        <v>34</v>
      </c>
      <c r="AX614" s="13" t="s">
        <v>86</v>
      </c>
      <c r="AY614" s="156" t="s">
        <v>162</v>
      </c>
    </row>
    <row r="615" spans="2:65" s="1" customFormat="1" ht="33" customHeight="1">
      <c r="B615" s="31"/>
      <c r="C615" s="131" t="s">
        <v>1367</v>
      </c>
      <c r="D615" s="131" t="s">
        <v>165</v>
      </c>
      <c r="E615" s="132" t="s">
        <v>1368</v>
      </c>
      <c r="F615" s="133" t="s">
        <v>1369</v>
      </c>
      <c r="G615" s="134" t="s">
        <v>1370</v>
      </c>
      <c r="H615" s="183"/>
      <c r="I615" s="136"/>
      <c r="J615" s="137">
        <f>ROUND(I615*H615,2)</f>
        <v>0</v>
      </c>
      <c r="K615" s="133" t="s">
        <v>169</v>
      </c>
      <c r="L615" s="31"/>
      <c r="M615" s="138" t="s">
        <v>1</v>
      </c>
      <c r="N615" s="139" t="s">
        <v>43</v>
      </c>
      <c r="P615" s="140">
        <f>O615*H615</f>
        <v>0</v>
      </c>
      <c r="Q615" s="140">
        <v>0</v>
      </c>
      <c r="R615" s="140">
        <f>Q615*H615</f>
        <v>0</v>
      </c>
      <c r="S615" s="140">
        <v>0</v>
      </c>
      <c r="T615" s="141">
        <f>S615*H615</f>
        <v>0</v>
      </c>
      <c r="AR615" s="142" t="s">
        <v>245</v>
      </c>
      <c r="AT615" s="142" t="s">
        <v>165</v>
      </c>
      <c r="AU615" s="142" t="s">
        <v>88</v>
      </c>
      <c r="AY615" s="16" t="s">
        <v>162</v>
      </c>
      <c r="BE615" s="143">
        <f>IF(N615="základní",J615,0)</f>
        <v>0</v>
      </c>
      <c r="BF615" s="143">
        <f>IF(N615="snížená",J615,0)</f>
        <v>0</v>
      </c>
      <c r="BG615" s="143">
        <f>IF(N615="zákl. přenesená",J615,0)</f>
        <v>0</v>
      </c>
      <c r="BH615" s="143">
        <f>IF(N615="sníž. přenesená",J615,0)</f>
        <v>0</v>
      </c>
      <c r="BI615" s="143">
        <f>IF(N615="nulová",J615,0)</f>
        <v>0</v>
      </c>
      <c r="BJ615" s="16" t="s">
        <v>86</v>
      </c>
      <c r="BK615" s="143">
        <f>ROUND(I615*H615,2)</f>
        <v>0</v>
      </c>
      <c r="BL615" s="16" t="s">
        <v>245</v>
      </c>
      <c r="BM615" s="142" t="s">
        <v>1371</v>
      </c>
    </row>
    <row r="616" spans="2:65" s="11" customFormat="1" ht="22.9" customHeight="1">
      <c r="B616" s="119"/>
      <c r="D616" s="120" t="s">
        <v>77</v>
      </c>
      <c r="E616" s="129" t="s">
        <v>385</v>
      </c>
      <c r="F616" s="129" t="s">
        <v>386</v>
      </c>
      <c r="I616" s="122"/>
      <c r="J616" s="130">
        <f>BK616</f>
        <v>0</v>
      </c>
      <c r="L616" s="119"/>
      <c r="M616" s="124"/>
      <c r="P616" s="125">
        <f>SUM(P617:P674)</f>
        <v>0</v>
      </c>
      <c r="R616" s="125">
        <f>SUM(R617:R674)</f>
        <v>6.5460378100000005</v>
      </c>
      <c r="T616" s="126">
        <f>SUM(T617:T674)</f>
        <v>0</v>
      </c>
      <c r="AR616" s="120" t="s">
        <v>88</v>
      </c>
      <c r="AT616" s="127" t="s">
        <v>77</v>
      </c>
      <c r="AU616" s="127" t="s">
        <v>86</v>
      </c>
      <c r="AY616" s="120" t="s">
        <v>162</v>
      </c>
      <c r="BK616" s="128">
        <f>SUM(BK617:BK674)</f>
        <v>0</v>
      </c>
    </row>
    <row r="617" spans="2:65" s="1" customFormat="1" ht="24.2" customHeight="1">
      <c r="B617" s="31"/>
      <c r="C617" s="131" t="s">
        <v>1372</v>
      </c>
      <c r="D617" s="131" t="s">
        <v>165</v>
      </c>
      <c r="E617" s="132" t="s">
        <v>1373</v>
      </c>
      <c r="F617" s="133" t="s">
        <v>1374</v>
      </c>
      <c r="G617" s="134" t="s">
        <v>176</v>
      </c>
      <c r="H617" s="135">
        <v>239</v>
      </c>
      <c r="I617" s="136"/>
      <c r="J617" s="137">
        <f>ROUND(I617*H617,2)</f>
        <v>0</v>
      </c>
      <c r="K617" s="133" t="s">
        <v>169</v>
      </c>
      <c r="L617" s="31"/>
      <c r="M617" s="138" t="s">
        <v>1</v>
      </c>
      <c r="N617" s="139" t="s">
        <v>43</v>
      </c>
      <c r="P617" s="140">
        <f>O617*H617</f>
        <v>0</v>
      </c>
      <c r="Q617" s="140">
        <v>0</v>
      </c>
      <c r="R617" s="140">
        <f>Q617*H617</f>
        <v>0</v>
      </c>
      <c r="S617" s="140">
        <v>0</v>
      </c>
      <c r="T617" s="141">
        <f>S617*H617</f>
        <v>0</v>
      </c>
      <c r="AR617" s="142" t="s">
        <v>245</v>
      </c>
      <c r="AT617" s="142" t="s">
        <v>165</v>
      </c>
      <c r="AU617" s="142" t="s">
        <v>88</v>
      </c>
      <c r="AY617" s="16" t="s">
        <v>162</v>
      </c>
      <c r="BE617" s="143">
        <f>IF(N617="základní",J617,0)</f>
        <v>0</v>
      </c>
      <c r="BF617" s="143">
        <f>IF(N617="snížená",J617,0)</f>
        <v>0</v>
      </c>
      <c r="BG617" s="143">
        <f>IF(N617="zákl. přenesená",J617,0)</f>
        <v>0</v>
      </c>
      <c r="BH617" s="143">
        <f>IF(N617="sníž. přenesená",J617,0)</f>
        <v>0</v>
      </c>
      <c r="BI617" s="143">
        <f>IF(N617="nulová",J617,0)</f>
        <v>0</v>
      </c>
      <c r="BJ617" s="16" t="s">
        <v>86</v>
      </c>
      <c r="BK617" s="143">
        <f>ROUND(I617*H617,2)</f>
        <v>0</v>
      </c>
      <c r="BL617" s="16" t="s">
        <v>245</v>
      </c>
      <c r="BM617" s="142" t="s">
        <v>1375</v>
      </c>
    </row>
    <row r="618" spans="2:65" s="1" customFormat="1" ht="19.5">
      <c r="B618" s="31"/>
      <c r="D618" s="144" t="s">
        <v>172</v>
      </c>
      <c r="F618" s="145" t="s">
        <v>1376</v>
      </c>
      <c r="I618" s="146"/>
      <c r="L618" s="31"/>
      <c r="M618" s="147"/>
      <c r="T618" s="55"/>
      <c r="AT618" s="16" t="s">
        <v>172</v>
      </c>
      <c r="AU618" s="16" t="s">
        <v>88</v>
      </c>
    </row>
    <row r="619" spans="2:65" s="12" customFormat="1" ht="11.25">
      <c r="B619" s="148"/>
      <c r="D619" s="144" t="s">
        <v>179</v>
      </c>
      <c r="E619" s="149" t="s">
        <v>1</v>
      </c>
      <c r="F619" s="150" t="s">
        <v>1377</v>
      </c>
      <c r="H619" s="151">
        <v>239</v>
      </c>
      <c r="I619" s="152"/>
      <c r="L619" s="148"/>
      <c r="M619" s="153"/>
      <c r="T619" s="154"/>
      <c r="AT619" s="149" t="s">
        <v>179</v>
      </c>
      <c r="AU619" s="149" t="s">
        <v>88</v>
      </c>
      <c r="AV619" s="12" t="s">
        <v>88</v>
      </c>
      <c r="AW619" s="12" t="s">
        <v>34</v>
      </c>
      <c r="AX619" s="12" t="s">
        <v>78</v>
      </c>
      <c r="AY619" s="149" t="s">
        <v>162</v>
      </c>
    </row>
    <row r="620" spans="2:65" s="13" customFormat="1" ht="11.25">
      <c r="B620" s="155"/>
      <c r="D620" s="144" t="s">
        <v>179</v>
      </c>
      <c r="E620" s="156" t="s">
        <v>1</v>
      </c>
      <c r="F620" s="157" t="s">
        <v>181</v>
      </c>
      <c r="H620" s="158">
        <v>239</v>
      </c>
      <c r="I620" s="159"/>
      <c r="L620" s="155"/>
      <c r="M620" s="160"/>
      <c r="T620" s="161"/>
      <c r="AT620" s="156" t="s">
        <v>179</v>
      </c>
      <c r="AU620" s="156" t="s">
        <v>88</v>
      </c>
      <c r="AV620" s="13" t="s">
        <v>170</v>
      </c>
      <c r="AW620" s="13" t="s">
        <v>34</v>
      </c>
      <c r="AX620" s="13" t="s">
        <v>86</v>
      </c>
      <c r="AY620" s="156" t="s">
        <v>162</v>
      </c>
    </row>
    <row r="621" spans="2:65" s="1" customFormat="1" ht="16.5" customHeight="1">
      <c r="B621" s="31"/>
      <c r="C621" s="173" t="s">
        <v>1378</v>
      </c>
      <c r="D621" s="173" t="s">
        <v>644</v>
      </c>
      <c r="E621" s="174" t="s">
        <v>1352</v>
      </c>
      <c r="F621" s="175" t="s">
        <v>1353</v>
      </c>
      <c r="G621" s="176" t="s">
        <v>353</v>
      </c>
      <c r="H621" s="177">
        <v>0.12</v>
      </c>
      <c r="I621" s="178"/>
      <c r="J621" s="179">
        <f>ROUND(I621*H621,2)</f>
        <v>0</v>
      </c>
      <c r="K621" s="175" t="s">
        <v>169</v>
      </c>
      <c r="L621" s="180"/>
      <c r="M621" s="181" t="s">
        <v>1</v>
      </c>
      <c r="N621" s="182" t="s">
        <v>43</v>
      </c>
      <c r="P621" s="140">
        <f>O621*H621</f>
        <v>0</v>
      </c>
      <c r="Q621" s="140">
        <v>1</v>
      </c>
      <c r="R621" s="140">
        <f>Q621*H621</f>
        <v>0.12</v>
      </c>
      <c r="S621" s="140">
        <v>0</v>
      </c>
      <c r="T621" s="141">
        <f>S621*H621</f>
        <v>0</v>
      </c>
      <c r="AR621" s="142" t="s">
        <v>318</v>
      </c>
      <c r="AT621" s="142" t="s">
        <v>644</v>
      </c>
      <c r="AU621" s="142" t="s">
        <v>88</v>
      </c>
      <c r="AY621" s="16" t="s">
        <v>162</v>
      </c>
      <c r="BE621" s="143">
        <f>IF(N621="základní",J621,0)</f>
        <v>0</v>
      </c>
      <c r="BF621" s="143">
        <f>IF(N621="snížená",J621,0)</f>
        <v>0</v>
      </c>
      <c r="BG621" s="143">
        <f>IF(N621="zákl. přenesená",J621,0)</f>
        <v>0</v>
      </c>
      <c r="BH621" s="143">
        <f>IF(N621="sníž. přenesená",J621,0)</f>
        <v>0</v>
      </c>
      <c r="BI621" s="143">
        <f>IF(N621="nulová",J621,0)</f>
        <v>0</v>
      </c>
      <c r="BJ621" s="16" t="s">
        <v>86</v>
      </c>
      <c r="BK621" s="143">
        <f>ROUND(I621*H621,2)</f>
        <v>0</v>
      </c>
      <c r="BL621" s="16" t="s">
        <v>245</v>
      </c>
      <c r="BM621" s="142" t="s">
        <v>1379</v>
      </c>
    </row>
    <row r="622" spans="2:65" s="12" customFormat="1" ht="11.25">
      <c r="B622" s="148"/>
      <c r="D622" s="144" t="s">
        <v>179</v>
      </c>
      <c r="E622" s="149" t="s">
        <v>1</v>
      </c>
      <c r="F622" s="150" t="s">
        <v>1380</v>
      </c>
      <c r="H622" s="151">
        <v>0.12</v>
      </c>
      <c r="I622" s="152"/>
      <c r="L622" s="148"/>
      <c r="M622" s="153"/>
      <c r="T622" s="154"/>
      <c r="AT622" s="149" t="s">
        <v>179</v>
      </c>
      <c r="AU622" s="149" t="s">
        <v>88</v>
      </c>
      <c r="AV622" s="12" t="s">
        <v>88</v>
      </c>
      <c r="AW622" s="12" t="s">
        <v>34</v>
      </c>
      <c r="AX622" s="12" t="s">
        <v>78</v>
      </c>
      <c r="AY622" s="149" t="s">
        <v>162</v>
      </c>
    </row>
    <row r="623" spans="2:65" s="13" customFormat="1" ht="11.25">
      <c r="B623" s="155"/>
      <c r="D623" s="144" t="s">
        <v>179</v>
      </c>
      <c r="E623" s="156" t="s">
        <v>1</v>
      </c>
      <c r="F623" s="157" t="s">
        <v>181</v>
      </c>
      <c r="H623" s="158">
        <v>0.12</v>
      </c>
      <c r="I623" s="159"/>
      <c r="L623" s="155"/>
      <c r="M623" s="160"/>
      <c r="T623" s="161"/>
      <c r="AT623" s="156" t="s">
        <v>179</v>
      </c>
      <c r="AU623" s="156" t="s">
        <v>88</v>
      </c>
      <c r="AV623" s="13" t="s">
        <v>170</v>
      </c>
      <c r="AW623" s="13" t="s">
        <v>34</v>
      </c>
      <c r="AX623" s="13" t="s">
        <v>86</v>
      </c>
      <c r="AY623" s="156" t="s">
        <v>162</v>
      </c>
    </row>
    <row r="624" spans="2:65" s="1" customFormat="1" ht="24.2" customHeight="1">
      <c r="B624" s="31"/>
      <c r="C624" s="131" t="s">
        <v>1381</v>
      </c>
      <c r="D624" s="131" t="s">
        <v>165</v>
      </c>
      <c r="E624" s="132" t="s">
        <v>1382</v>
      </c>
      <c r="F624" s="133" t="s">
        <v>1383</v>
      </c>
      <c r="G624" s="134" t="s">
        <v>176</v>
      </c>
      <c r="H624" s="135">
        <v>582.26</v>
      </c>
      <c r="I624" s="136"/>
      <c r="J624" s="137">
        <f>ROUND(I624*H624,2)</f>
        <v>0</v>
      </c>
      <c r="K624" s="133" t="s">
        <v>169</v>
      </c>
      <c r="L624" s="31"/>
      <c r="M624" s="138" t="s">
        <v>1</v>
      </c>
      <c r="N624" s="139" t="s">
        <v>43</v>
      </c>
      <c r="P624" s="140">
        <f>O624*H624</f>
        <v>0</v>
      </c>
      <c r="Q624" s="140">
        <v>8.8000000000000003E-4</v>
      </c>
      <c r="R624" s="140">
        <f>Q624*H624</f>
        <v>0.51238879999999998</v>
      </c>
      <c r="S624" s="140">
        <v>0</v>
      </c>
      <c r="T624" s="141">
        <f>S624*H624</f>
        <v>0</v>
      </c>
      <c r="AR624" s="142" t="s">
        <v>245</v>
      </c>
      <c r="AT624" s="142" t="s">
        <v>165</v>
      </c>
      <c r="AU624" s="142" t="s">
        <v>88</v>
      </c>
      <c r="AY624" s="16" t="s">
        <v>162</v>
      </c>
      <c r="BE624" s="143">
        <f>IF(N624="základní",J624,0)</f>
        <v>0</v>
      </c>
      <c r="BF624" s="143">
        <f>IF(N624="snížená",J624,0)</f>
        <v>0</v>
      </c>
      <c r="BG624" s="143">
        <f>IF(N624="zákl. přenesená",J624,0)</f>
        <v>0</v>
      </c>
      <c r="BH624" s="143">
        <f>IF(N624="sníž. přenesená",J624,0)</f>
        <v>0</v>
      </c>
      <c r="BI624" s="143">
        <f>IF(N624="nulová",J624,0)</f>
        <v>0</v>
      </c>
      <c r="BJ624" s="16" t="s">
        <v>86</v>
      </c>
      <c r="BK624" s="143">
        <f>ROUND(I624*H624,2)</f>
        <v>0</v>
      </c>
      <c r="BL624" s="16" t="s">
        <v>245</v>
      </c>
      <c r="BM624" s="142" t="s">
        <v>1384</v>
      </c>
    </row>
    <row r="625" spans="2:65" s="12" customFormat="1" ht="11.25">
      <c r="B625" s="148"/>
      <c r="D625" s="144" t="s">
        <v>179</v>
      </c>
      <c r="E625" s="149" t="s">
        <v>1</v>
      </c>
      <c r="F625" s="150" t="s">
        <v>1385</v>
      </c>
      <c r="H625" s="151">
        <v>455</v>
      </c>
      <c r="I625" s="152"/>
      <c r="L625" s="148"/>
      <c r="M625" s="153"/>
      <c r="T625" s="154"/>
      <c r="AT625" s="149" t="s">
        <v>179</v>
      </c>
      <c r="AU625" s="149" t="s">
        <v>88</v>
      </c>
      <c r="AV625" s="12" t="s">
        <v>88</v>
      </c>
      <c r="AW625" s="12" t="s">
        <v>34</v>
      </c>
      <c r="AX625" s="12" t="s">
        <v>78</v>
      </c>
      <c r="AY625" s="149" t="s">
        <v>162</v>
      </c>
    </row>
    <row r="626" spans="2:65" s="12" customFormat="1" ht="11.25">
      <c r="B626" s="148"/>
      <c r="D626" s="144" t="s">
        <v>179</v>
      </c>
      <c r="E626" s="149" t="s">
        <v>1</v>
      </c>
      <c r="F626" s="150" t="s">
        <v>1386</v>
      </c>
      <c r="H626" s="151">
        <v>127.26</v>
      </c>
      <c r="I626" s="152"/>
      <c r="L626" s="148"/>
      <c r="M626" s="153"/>
      <c r="T626" s="154"/>
      <c r="AT626" s="149" t="s">
        <v>179</v>
      </c>
      <c r="AU626" s="149" t="s">
        <v>88</v>
      </c>
      <c r="AV626" s="12" t="s">
        <v>88</v>
      </c>
      <c r="AW626" s="12" t="s">
        <v>34</v>
      </c>
      <c r="AX626" s="12" t="s">
        <v>78</v>
      </c>
      <c r="AY626" s="149" t="s">
        <v>162</v>
      </c>
    </row>
    <row r="627" spans="2:65" s="13" customFormat="1" ht="11.25">
      <c r="B627" s="155"/>
      <c r="D627" s="144" t="s">
        <v>179</v>
      </c>
      <c r="E627" s="156" t="s">
        <v>1</v>
      </c>
      <c r="F627" s="157" t="s">
        <v>181</v>
      </c>
      <c r="H627" s="158">
        <v>582.26</v>
      </c>
      <c r="I627" s="159"/>
      <c r="L627" s="155"/>
      <c r="M627" s="160"/>
      <c r="T627" s="161"/>
      <c r="AT627" s="156" t="s">
        <v>179</v>
      </c>
      <c r="AU627" s="156" t="s">
        <v>88</v>
      </c>
      <c r="AV627" s="13" t="s">
        <v>170</v>
      </c>
      <c r="AW627" s="13" t="s">
        <v>34</v>
      </c>
      <c r="AX627" s="13" t="s">
        <v>86</v>
      </c>
      <c r="AY627" s="156" t="s">
        <v>162</v>
      </c>
    </row>
    <row r="628" spans="2:65" s="1" customFormat="1" ht="37.9" customHeight="1">
      <c r="B628" s="31"/>
      <c r="C628" s="173" t="s">
        <v>1387</v>
      </c>
      <c r="D628" s="173" t="s">
        <v>644</v>
      </c>
      <c r="E628" s="174" t="s">
        <v>1388</v>
      </c>
      <c r="F628" s="175" t="s">
        <v>1389</v>
      </c>
      <c r="G628" s="176" t="s">
        <v>176</v>
      </c>
      <c r="H628" s="177">
        <v>678.62400000000002</v>
      </c>
      <c r="I628" s="178"/>
      <c r="J628" s="179">
        <f>ROUND(I628*H628,2)</f>
        <v>0</v>
      </c>
      <c r="K628" s="175" t="s">
        <v>169</v>
      </c>
      <c r="L628" s="180"/>
      <c r="M628" s="181" t="s">
        <v>1</v>
      </c>
      <c r="N628" s="182" t="s">
        <v>43</v>
      </c>
      <c r="P628" s="140">
        <f>O628*H628</f>
        <v>0</v>
      </c>
      <c r="Q628" s="140">
        <v>4.4999999999999997E-3</v>
      </c>
      <c r="R628" s="140">
        <f>Q628*H628</f>
        <v>3.0538080000000001</v>
      </c>
      <c r="S628" s="140">
        <v>0</v>
      </c>
      <c r="T628" s="141">
        <f>S628*H628</f>
        <v>0</v>
      </c>
      <c r="AR628" s="142" t="s">
        <v>318</v>
      </c>
      <c r="AT628" s="142" t="s">
        <v>644</v>
      </c>
      <c r="AU628" s="142" t="s">
        <v>88</v>
      </c>
      <c r="AY628" s="16" t="s">
        <v>162</v>
      </c>
      <c r="BE628" s="143">
        <f>IF(N628="základní",J628,0)</f>
        <v>0</v>
      </c>
      <c r="BF628" s="143">
        <f>IF(N628="snížená",J628,0)</f>
        <v>0</v>
      </c>
      <c r="BG628" s="143">
        <f>IF(N628="zákl. přenesená",J628,0)</f>
        <v>0</v>
      </c>
      <c r="BH628" s="143">
        <f>IF(N628="sníž. přenesená",J628,0)</f>
        <v>0</v>
      </c>
      <c r="BI628" s="143">
        <f>IF(N628="nulová",J628,0)</f>
        <v>0</v>
      </c>
      <c r="BJ628" s="16" t="s">
        <v>86</v>
      </c>
      <c r="BK628" s="143">
        <f>ROUND(I628*H628,2)</f>
        <v>0</v>
      </c>
      <c r="BL628" s="16" t="s">
        <v>245</v>
      </c>
      <c r="BM628" s="142" t="s">
        <v>1390</v>
      </c>
    </row>
    <row r="629" spans="2:65" s="12" customFormat="1" ht="11.25">
      <c r="B629" s="148"/>
      <c r="D629" s="144" t="s">
        <v>179</v>
      </c>
      <c r="E629" s="149" t="s">
        <v>1</v>
      </c>
      <c r="F629" s="150" t="s">
        <v>1391</v>
      </c>
      <c r="H629" s="151">
        <v>678.62400000000002</v>
      </c>
      <c r="I629" s="152"/>
      <c r="L629" s="148"/>
      <c r="M629" s="153"/>
      <c r="T629" s="154"/>
      <c r="AT629" s="149" t="s">
        <v>179</v>
      </c>
      <c r="AU629" s="149" t="s">
        <v>88</v>
      </c>
      <c r="AV629" s="12" t="s">
        <v>88</v>
      </c>
      <c r="AW629" s="12" t="s">
        <v>34</v>
      </c>
      <c r="AX629" s="12" t="s">
        <v>78</v>
      </c>
      <c r="AY629" s="149" t="s">
        <v>162</v>
      </c>
    </row>
    <row r="630" spans="2:65" s="13" customFormat="1" ht="11.25">
      <c r="B630" s="155"/>
      <c r="D630" s="144" t="s">
        <v>179</v>
      </c>
      <c r="E630" s="156" t="s">
        <v>1</v>
      </c>
      <c r="F630" s="157" t="s">
        <v>181</v>
      </c>
      <c r="H630" s="158">
        <v>678.62400000000002</v>
      </c>
      <c r="I630" s="159"/>
      <c r="L630" s="155"/>
      <c r="M630" s="160"/>
      <c r="T630" s="161"/>
      <c r="AT630" s="156" t="s">
        <v>179</v>
      </c>
      <c r="AU630" s="156" t="s">
        <v>88</v>
      </c>
      <c r="AV630" s="13" t="s">
        <v>170</v>
      </c>
      <c r="AW630" s="13" t="s">
        <v>34</v>
      </c>
      <c r="AX630" s="13" t="s">
        <v>86</v>
      </c>
      <c r="AY630" s="156" t="s">
        <v>162</v>
      </c>
    </row>
    <row r="631" spans="2:65" s="1" customFormat="1" ht="24.2" customHeight="1">
      <c r="B631" s="31"/>
      <c r="C631" s="131" t="s">
        <v>1392</v>
      </c>
      <c r="D631" s="131" t="s">
        <v>165</v>
      </c>
      <c r="E631" s="132" t="s">
        <v>1393</v>
      </c>
      <c r="F631" s="133" t="s">
        <v>1394</v>
      </c>
      <c r="G631" s="134" t="s">
        <v>176</v>
      </c>
      <c r="H631" s="135">
        <v>192</v>
      </c>
      <c r="I631" s="136"/>
      <c r="J631" s="137">
        <f>ROUND(I631*H631,2)</f>
        <v>0</v>
      </c>
      <c r="K631" s="133" t="s">
        <v>169</v>
      </c>
      <c r="L631" s="31"/>
      <c r="M631" s="138" t="s">
        <v>1</v>
      </c>
      <c r="N631" s="139" t="s">
        <v>43</v>
      </c>
      <c r="P631" s="140">
        <f>O631*H631</f>
        <v>0</v>
      </c>
      <c r="Q631" s="140">
        <v>1.9000000000000001E-4</v>
      </c>
      <c r="R631" s="140">
        <f>Q631*H631</f>
        <v>3.6479999999999999E-2</v>
      </c>
      <c r="S631" s="140">
        <v>0</v>
      </c>
      <c r="T631" s="141">
        <f>S631*H631</f>
        <v>0</v>
      </c>
      <c r="AR631" s="142" t="s">
        <v>245</v>
      </c>
      <c r="AT631" s="142" t="s">
        <v>165</v>
      </c>
      <c r="AU631" s="142" t="s">
        <v>88</v>
      </c>
      <c r="AY631" s="16" t="s">
        <v>162</v>
      </c>
      <c r="BE631" s="143">
        <f>IF(N631="základní",J631,0)</f>
        <v>0</v>
      </c>
      <c r="BF631" s="143">
        <f>IF(N631="snížená",J631,0)</f>
        <v>0</v>
      </c>
      <c r="BG631" s="143">
        <f>IF(N631="zákl. přenesená",J631,0)</f>
        <v>0</v>
      </c>
      <c r="BH631" s="143">
        <f>IF(N631="sníž. přenesená",J631,0)</f>
        <v>0</v>
      </c>
      <c r="BI631" s="143">
        <f>IF(N631="nulová",J631,0)</f>
        <v>0</v>
      </c>
      <c r="BJ631" s="16" t="s">
        <v>86</v>
      </c>
      <c r="BK631" s="143">
        <f>ROUND(I631*H631,2)</f>
        <v>0</v>
      </c>
      <c r="BL631" s="16" t="s">
        <v>245</v>
      </c>
      <c r="BM631" s="142" t="s">
        <v>1395</v>
      </c>
    </row>
    <row r="632" spans="2:65" s="1" customFormat="1" ht="19.5">
      <c r="B632" s="31"/>
      <c r="D632" s="144" t="s">
        <v>172</v>
      </c>
      <c r="F632" s="145" t="s">
        <v>1396</v>
      </c>
      <c r="I632" s="146"/>
      <c r="L632" s="31"/>
      <c r="M632" s="147"/>
      <c r="T632" s="55"/>
      <c r="AT632" s="16" t="s">
        <v>172</v>
      </c>
      <c r="AU632" s="16" t="s">
        <v>88</v>
      </c>
    </row>
    <row r="633" spans="2:65" s="12" customFormat="1" ht="11.25">
      <c r="B633" s="148"/>
      <c r="D633" s="144" t="s">
        <v>179</v>
      </c>
      <c r="E633" s="149" t="s">
        <v>1</v>
      </c>
      <c r="F633" s="150" t="s">
        <v>1397</v>
      </c>
      <c r="H633" s="151">
        <v>192</v>
      </c>
      <c r="I633" s="152"/>
      <c r="L633" s="148"/>
      <c r="M633" s="153"/>
      <c r="T633" s="154"/>
      <c r="AT633" s="149" t="s">
        <v>179</v>
      </c>
      <c r="AU633" s="149" t="s">
        <v>88</v>
      </c>
      <c r="AV633" s="12" t="s">
        <v>88</v>
      </c>
      <c r="AW633" s="12" t="s">
        <v>34</v>
      </c>
      <c r="AX633" s="12" t="s">
        <v>78</v>
      </c>
      <c r="AY633" s="149" t="s">
        <v>162</v>
      </c>
    </row>
    <row r="634" spans="2:65" s="13" customFormat="1" ht="11.25">
      <c r="B634" s="155"/>
      <c r="D634" s="144" t="s">
        <v>179</v>
      </c>
      <c r="E634" s="156" t="s">
        <v>1</v>
      </c>
      <c r="F634" s="157" t="s">
        <v>181</v>
      </c>
      <c r="H634" s="158">
        <v>192</v>
      </c>
      <c r="I634" s="159"/>
      <c r="L634" s="155"/>
      <c r="M634" s="160"/>
      <c r="T634" s="161"/>
      <c r="AT634" s="156" t="s">
        <v>179</v>
      </c>
      <c r="AU634" s="156" t="s">
        <v>88</v>
      </c>
      <c r="AV634" s="13" t="s">
        <v>170</v>
      </c>
      <c r="AW634" s="13" t="s">
        <v>34</v>
      </c>
      <c r="AX634" s="13" t="s">
        <v>86</v>
      </c>
      <c r="AY634" s="156" t="s">
        <v>162</v>
      </c>
    </row>
    <row r="635" spans="2:65" s="1" customFormat="1" ht="24.2" customHeight="1">
      <c r="B635" s="31"/>
      <c r="C635" s="173" t="s">
        <v>1398</v>
      </c>
      <c r="D635" s="173" t="s">
        <v>644</v>
      </c>
      <c r="E635" s="174" t="s">
        <v>1399</v>
      </c>
      <c r="F635" s="175" t="s">
        <v>1400</v>
      </c>
      <c r="G635" s="176" t="s">
        <v>176</v>
      </c>
      <c r="H635" s="177">
        <v>223.77600000000001</v>
      </c>
      <c r="I635" s="178"/>
      <c r="J635" s="179">
        <f>ROUND(I635*H635,2)</f>
        <v>0</v>
      </c>
      <c r="K635" s="175" t="s">
        <v>1</v>
      </c>
      <c r="L635" s="180"/>
      <c r="M635" s="181" t="s">
        <v>1</v>
      </c>
      <c r="N635" s="182" t="s">
        <v>43</v>
      </c>
      <c r="P635" s="140">
        <f>O635*H635</f>
        <v>0</v>
      </c>
      <c r="Q635" s="140">
        <v>1.6000000000000001E-4</v>
      </c>
      <c r="R635" s="140">
        <f>Q635*H635</f>
        <v>3.5804160000000002E-2</v>
      </c>
      <c r="S635" s="140">
        <v>0</v>
      </c>
      <c r="T635" s="141">
        <f>S635*H635</f>
        <v>0</v>
      </c>
      <c r="AR635" s="142" t="s">
        <v>318</v>
      </c>
      <c r="AT635" s="142" t="s">
        <v>644</v>
      </c>
      <c r="AU635" s="142" t="s">
        <v>88</v>
      </c>
      <c r="AY635" s="16" t="s">
        <v>162</v>
      </c>
      <c r="BE635" s="143">
        <f>IF(N635="základní",J635,0)</f>
        <v>0</v>
      </c>
      <c r="BF635" s="143">
        <f>IF(N635="snížená",J635,0)</f>
        <v>0</v>
      </c>
      <c r="BG635" s="143">
        <f>IF(N635="zákl. přenesená",J635,0)</f>
        <v>0</v>
      </c>
      <c r="BH635" s="143">
        <f>IF(N635="sníž. přenesená",J635,0)</f>
        <v>0</v>
      </c>
      <c r="BI635" s="143">
        <f>IF(N635="nulová",J635,0)</f>
        <v>0</v>
      </c>
      <c r="BJ635" s="16" t="s">
        <v>86</v>
      </c>
      <c r="BK635" s="143">
        <f>ROUND(I635*H635,2)</f>
        <v>0</v>
      </c>
      <c r="BL635" s="16" t="s">
        <v>245</v>
      </c>
      <c r="BM635" s="142" t="s">
        <v>1401</v>
      </c>
    </row>
    <row r="636" spans="2:65" s="12" customFormat="1" ht="11.25">
      <c r="B636" s="148"/>
      <c r="D636" s="144" t="s">
        <v>179</v>
      </c>
      <c r="E636" s="149" t="s">
        <v>1</v>
      </c>
      <c r="F636" s="150" t="s">
        <v>1402</v>
      </c>
      <c r="H636" s="151">
        <v>223.77600000000001</v>
      </c>
      <c r="I636" s="152"/>
      <c r="L636" s="148"/>
      <c r="M636" s="153"/>
      <c r="T636" s="154"/>
      <c r="AT636" s="149" t="s">
        <v>179</v>
      </c>
      <c r="AU636" s="149" t="s">
        <v>88</v>
      </c>
      <c r="AV636" s="12" t="s">
        <v>88</v>
      </c>
      <c r="AW636" s="12" t="s">
        <v>34</v>
      </c>
      <c r="AX636" s="12" t="s">
        <v>78</v>
      </c>
      <c r="AY636" s="149" t="s">
        <v>162</v>
      </c>
    </row>
    <row r="637" spans="2:65" s="13" customFormat="1" ht="11.25">
      <c r="B637" s="155"/>
      <c r="D637" s="144" t="s">
        <v>179</v>
      </c>
      <c r="E637" s="156" t="s">
        <v>1</v>
      </c>
      <c r="F637" s="157" t="s">
        <v>181</v>
      </c>
      <c r="H637" s="158">
        <v>223.77600000000001</v>
      </c>
      <c r="I637" s="159"/>
      <c r="L637" s="155"/>
      <c r="M637" s="160"/>
      <c r="T637" s="161"/>
      <c r="AT637" s="156" t="s">
        <v>179</v>
      </c>
      <c r="AU637" s="156" t="s">
        <v>88</v>
      </c>
      <c r="AV637" s="13" t="s">
        <v>170</v>
      </c>
      <c r="AW637" s="13" t="s">
        <v>34</v>
      </c>
      <c r="AX637" s="13" t="s">
        <v>86</v>
      </c>
      <c r="AY637" s="156" t="s">
        <v>162</v>
      </c>
    </row>
    <row r="638" spans="2:65" s="1" customFormat="1" ht="24.2" customHeight="1">
      <c r="B638" s="31"/>
      <c r="C638" s="131" t="s">
        <v>1403</v>
      </c>
      <c r="D638" s="131" t="s">
        <v>165</v>
      </c>
      <c r="E638" s="132" t="s">
        <v>1404</v>
      </c>
      <c r="F638" s="133" t="s">
        <v>1405</v>
      </c>
      <c r="G638" s="134" t="s">
        <v>176</v>
      </c>
      <c r="H638" s="135">
        <v>582.26</v>
      </c>
      <c r="I638" s="136"/>
      <c r="J638" s="137">
        <f>ROUND(I638*H638,2)</f>
        <v>0</v>
      </c>
      <c r="K638" s="133" t="s">
        <v>169</v>
      </c>
      <c r="L638" s="31"/>
      <c r="M638" s="138" t="s">
        <v>1</v>
      </c>
      <c r="N638" s="139" t="s">
        <v>43</v>
      </c>
      <c r="P638" s="140">
        <f>O638*H638</f>
        <v>0</v>
      </c>
      <c r="Q638" s="140">
        <v>4.6000000000000001E-4</v>
      </c>
      <c r="R638" s="140">
        <f>Q638*H638</f>
        <v>0.26783960000000001</v>
      </c>
      <c r="S638" s="140">
        <v>0</v>
      </c>
      <c r="T638" s="141">
        <f>S638*H638</f>
        <v>0</v>
      </c>
      <c r="AR638" s="142" t="s">
        <v>245</v>
      </c>
      <c r="AT638" s="142" t="s">
        <v>165</v>
      </c>
      <c r="AU638" s="142" t="s">
        <v>88</v>
      </c>
      <c r="AY638" s="16" t="s">
        <v>162</v>
      </c>
      <c r="BE638" s="143">
        <f>IF(N638="základní",J638,0)</f>
        <v>0</v>
      </c>
      <c r="BF638" s="143">
        <f>IF(N638="snížená",J638,0)</f>
        <v>0</v>
      </c>
      <c r="BG638" s="143">
        <f>IF(N638="zákl. přenesená",J638,0)</f>
        <v>0</v>
      </c>
      <c r="BH638" s="143">
        <f>IF(N638="sníž. přenesená",J638,0)</f>
        <v>0</v>
      </c>
      <c r="BI638" s="143">
        <f>IF(N638="nulová",J638,0)</f>
        <v>0</v>
      </c>
      <c r="BJ638" s="16" t="s">
        <v>86</v>
      </c>
      <c r="BK638" s="143">
        <f>ROUND(I638*H638,2)</f>
        <v>0</v>
      </c>
      <c r="BL638" s="16" t="s">
        <v>245</v>
      </c>
      <c r="BM638" s="142" t="s">
        <v>1406</v>
      </c>
    </row>
    <row r="639" spans="2:65" s="1" customFormat="1" ht="19.5">
      <c r="B639" s="31"/>
      <c r="D639" s="144" t="s">
        <v>172</v>
      </c>
      <c r="F639" s="145" t="s">
        <v>1396</v>
      </c>
      <c r="I639" s="146"/>
      <c r="L639" s="31"/>
      <c r="M639" s="147"/>
      <c r="T639" s="55"/>
      <c r="AT639" s="16" t="s">
        <v>172</v>
      </c>
      <c r="AU639" s="16" t="s">
        <v>88</v>
      </c>
    </row>
    <row r="640" spans="2:65" s="12" customFormat="1" ht="11.25">
      <c r="B640" s="148"/>
      <c r="D640" s="144" t="s">
        <v>179</v>
      </c>
      <c r="E640" s="149" t="s">
        <v>1</v>
      </c>
      <c r="F640" s="150" t="s">
        <v>1385</v>
      </c>
      <c r="H640" s="151">
        <v>455</v>
      </c>
      <c r="I640" s="152"/>
      <c r="L640" s="148"/>
      <c r="M640" s="153"/>
      <c r="T640" s="154"/>
      <c r="AT640" s="149" t="s">
        <v>179</v>
      </c>
      <c r="AU640" s="149" t="s">
        <v>88</v>
      </c>
      <c r="AV640" s="12" t="s">
        <v>88</v>
      </c>
      <c r="AW640" s="12" t="s">
        <v>34</v>
      </c>
      <c r="AX640" s="12" t="s">
        <v>78</v>
      </c>
      <c r="AY640" s="149" t="s">
        <v>162</v>
      </c>
    </row>
    <row r="641" spans="2:65" s="12" customFormat="1" ht="11.25">
      <c r="B641" s="148"/>
      <c r="D641" s="144" t="s">
        <v>179</v>
      </c>
      <c r="E641" s="149" t="s">
        <v>1</v>
      </c>
      <c r="F641" s="150" t="s">
        <v>1386</v>
      </c>
      <c r="H641" s="151">
        <v>127.26</v>
      </c>
      <c r="I641" s="152"/>
      <c r="L641" s="148"/>
      <c r="M641" s="153"/>
      <c r="T641" s="154"/>
      <c r="AT641" s="149" t="s">
        <v>179</v>
      </c>
      <c r="AU641" s="149" t="s">
        <v>88</v>
      </c>
      <c r="AV641" s="12" t="s">
        <v>88</v>
      </c>
      <c r="AW641" s="12" t="s">
        <v>34</v>
      </c>
      <c r="AX641" s="12" t="s">
        <v>78</v>
      </c>
      <c r="AY641" s="149" t="s">
        <v>162</v>
      </c>
    </row>
    <row r="642" spans="2:65" s="13" customFormat="1" ht="11.25">
      <c r="B642" s="155"/>
      <c r="D642" s="144" t="s">
        <v>179</v>
      </c>
      <c r="E642" s="156" t="s">
        <v>1</v>
      </c>
      <c r="F642" s="157" t="s">
        <v>181</v>
      </c>
      <c r="H642" s="158">
        <v>582.26</v>
      </c>
      <c r="I642" s="159"/>
      <c r="L642" s="155"/>
      <c r="M642" s="160"/>
      <c r="T642" s="161"/>
      <c r="AT642" s="156" t="s">
        <v>179</v>
      </c>
      <c r="AU642" s="156" t="s">
        <v>88</v>
      </c>
      <c r="AV642" s="13" t="s">
        <v>170</v>
      </c>
      <c r="AW642" s="13" t="s">
        <v>34</v>
      </c>
      <c r="AX642" s="13" t="s">
        <v>86</v>
      </c>
      <c r="AY642" s="156" t="s">
        <v>162</v>
      </c>
    </row>
    <row r="643" spans="2:65" s="1" customFormat="1" ht="24.2" customHeight="1">
      <c r="B643" s="31"/>
      <c r="C643" s="173" t="s">
        <v>1407</v>
      </c>
      <c r="D643" s="173" t="s">
        <v>644</v>
      </c>
      <c r="E643" s="174" t="s">
        <v>1408</v>
      </c>
      <c r="F643" s="175" t="s">
        <v>1409</v>
      </c>
      <c r="G643" s="176" t="s">
        <v>176</v>
      </c>
      <c r="H643" s="177">
        <v>678.62400000000002</v>
      </c>
      <c r="I643" s="178"/>
      <c r="J643" s="179">
        <f>ROUND(I643*H643,2)</f>
        <v>0</v>
      </c>
      <c r="K643" s="175" t="s">
        <v>169</v>
      </c>
      <c r="L643" s="180"/>
      <c r="M643" s="181" t="s">
        <v>1</v>
      </c>
      <c r="N643" s="182" t="s">
        <v>43</v>
      </c>
      <c r="P643" s="140">
        <f>O643*H643</f>
        <v>0</v>
      </c>
      <c r="Q643" s="140">
        <v>1.25E-3</v>
      </c>
      <c r="R643" s="140">
        <f>Q643*H643</f>
        <v>0.84828000000000003</v>
      </c>
      <c r="S643" s="140">
        <v>0</v>
      </c>
      <c r="T643" s="141">
        <f>S643*H643</f>
        <v>0</v>
      </c>
      <c r="AR643" s="142" t="s">
        <v>318</v>
      </c>
      <c r="AT643" s="142" t="s">
        <v>644</v>
      </c>
      <c r="AU643" s="142" t="s">
        <v>88</v>
      </c>
      <c r="AY643" s="16" t="s">
        <v>162</v>
      </c>
      <c r="BE643" s="143">
        <f>IF(N643="základní",J643,0)</f>
        <v>0</v>
      </c>
      <c r="BF643" s="143">
        <f>IF(N643="snížená",J643,0)</f>
        <v>0</v>
      </c>
      <c r="BG643" s="143">
        <f>IF(N643="zákl. přenesená",J643,0)</f>
        <v>0</v>
      </c>
      <c r="BH643" s="143">
        <f>IF(N643="sníž. přenesená",J643,0)</f>
        <v>0</v>
      </c>
      <c r="BI643" s="143">
        <f>IF(N643="nulová",J643,0)</f>
        <v>0</v>
      </c>
      <c r="BJ643" s="16" t="s">
        <v>86</v>
      </c>
      <c r="BK643" s="143">
        <f>ROUND(I643*H643,2)</f>
        <v>0</v>
      </c>
      <c r="BL643" s="16" t="s">
        <v>245</v>
      </c>
      <c r="BM643" s="142" t="s">
        <v>1410</v>
      </c>
    </row>
    <row r="644" spans="2:65" s="12" customFormat="1" ht="11.25">
      <c r="B644" s="148"/>
      <c r="D644" s="144" t="s">
        <v>179</v>
      </c>
      <c r="E644" s="149" t="s">
        <v>1</v>
      </c>
      <c r="F644" s="150" t="s">
        <v>1391</v>
      </c>
      <c r="H644" s="151">
        <v>678.62400000000002</v>
      </c>
      <c r="I644" s="152"/>
      <c r="L644" s="148"/>
      <c r="M644" s="153"/>
      <c r="T644" s="154"/>
      <c r="AT644" s="149" t="s">
        <v>179</v>
      </c>
      <c r="AU644" s="149" t="s">
        <v>88</v>
      </c>
      <c r="AV644" s="12" t="s">
        <v>88</v>
      </c>
      <c r="AW644" s="12" t="s">
        <v>34</v>
      </c>
      <c r="AX644" s="12" t="s">
        <v>78</v>
      </c>
      <c r="AY644" s="149" t="s">
        <v>162</v>
      </c>
    </row>
    <row r="645" spans="2:65" s="13" customFormat="1" ht="11.25">
      <c r="B645" s="155"/>
      <c r="D645" s="144" t="s">
        <v>179</v>
      </c>
      <c r="E645" s="156" t="s">
        <v>1</v>
      </c>
      <c r="F645" s="157" t="s">
        <v>181</v>
      </c>
      <c r="H645" s="158">
        <v>678.62400000000002</v>
      </c>
      <c r="I645" s="159"/>
      <c r="L645" s="155"/>
      <c r="M645" s="160"/>
      <c r="T645" s="161"/>
      <c r="AT645" s="156" t="s">
        <v>179</v>
      </c>
      <c r="AU645" s="156" t="s">
        <v>88</v>
      </c>
      <c r="AV645" s="13" t="s">
        <v>170</v>
      </c>
      <c r="AW645" s="13" t="s">
        <v>34</v>
      </c>
      <c r="AX645" s="13" t="s">
        <v>86</v>
      </c>
      <c r="AY645" s="156" t="s">
        <v>162</v>
      </c>
    </row>
    <row r="646" spans="2:65" s="1" customFormat="1" ht="24.2" customHeight="1">
      <c r="B646" s="31"/>
      <c r="C646" s="131" t="s">
        <v>1411</v>
      </c>
      <c r="D646" s="131" t="s">
        <v>165</v>
      </c>
      <c r="E646" s="132" t="s">
        <v>1412</v>
      </c>
      <c r="F646" s="133" t="s">
        <v>1413</v>
      </c>
      <c r="G646" s="134" t="s">
        <v>176</v>
      </c>
      <c r="H646" s="135">
        <v>120</v>
      </c>
      <c r="I646" s="136"/>
      <c r="J646" s="137">
        <f>ROUND(I646*H646,2)</f>
        <v>0</v>
      </c>
      <c r="K646" s="133" t="s">
        <v>169</v>
      </c>
      <c r="L646" s="31"/>
      <c r="M646" s="138" t="s">
        <v>1</v>
      </c>
      <c r="N646" s="139" t="s">
        <v>43</v>
      </c>
      <c r="P646" s="140">
        <f>O646*H646</f>
        <v>0</v>
      </c>
      <c r="Q646" s="140">
        <v>0</v>
      </c>
      <c r="R646" s="140">
        <f>Q646*H646</f>
        <v>0</v>
      </c>
      <c r="S646" s="140">
        <v>0</v>
      </c>
      <c r="T646" s="141">
        <f>S646*H646</f>
        <v>0</v>
      </c>
      <c r="AR646" s="142" t="s">
        <v>245</v>
      </c>
      <c r="AT646" s="142" t="s">
        <v>165</v>
      </c>
      <c r="AU646" s="142" t="s">
        <v>88</v>
      </c>
      <c r="AY646" s="16" t="s">
        <v>162</v>
      </c>
      <c r="BE646" s="143">
        <f>IF(N646="základní",J646,0)</f>
        <v>0</v>
      </c>
      <c r="BF646" s="143">
        <f>IF(N646="snížená",J646,0)</f>
        <v>0</v>
      </c>
      <c r="BG646" s="143">
        <f>IF(N646="zákl. přenesená",J646,0)</f>
        <v>0</v>
      </c>
      <c r="BH646" s="143">
        <f>IF(N646="sníž. přenesená",J646,0)</f>
        <v>0</v>
      </c>
      <c r="BI646" s="143">
        <f>IF(N646="nulová",J646,0)</f>
        <v>0</v>
      </c>
      <c r="BJ646" s="16" t="s">
        <v>86</v>
      </c>
      <c r="BK646" s="143">
        <f>ROUND(I646*H646,2)</f>
        <v>0</v>
      </c>
      <c r="BL646" s="16" t="s">
        <v>245</v>
      </c>
      <c r="BM646" s="142" t="s">
        <v>1414</v>
      </c>
    </row>
    <row r="647" spans="2:65" s="1" customFormat="1" ht="19.5">
      <c r="B647" s="31"/>
      <c r="D647" s="144" t="s">
        <v>172</v>
      </c>
      <c r="F647" s="145" t="s">
        <v>1396</v>
      </c>
      <c r="I647" s="146"/>
      <c r="L647" s="31"/>
      <c r="M647" s="147"/>
      <c r="T647" s="55"/>
      <c r="AT647" s="16" t="s">
        <v>172</v>
      </c>
      <c r="AU647" s="16" t="s">
        <v>88</v>
      </c>
    </row>
    <row r="648" spans="2:65" s="1" customFormat="1" ht="24.2" customHeight="1">
      <c r="B648" s="31"/>
      <c r="C648" s="173" t="s">
        <v>1415</v>
      </c>
      <c r="D648" s="173" t="s">
        <v>644</v>
      </c>
      <c r="E648" s="174" t="s">
        <v>1416</v>
      </c>
      <c r="F648" s="175" t="s">
        <v>1417</v>
      </c>
      <c r="G648" s="176" t="s">
        <v>176</v>
      </c>
      <c r="H648" s="177">
        <v>120</v>
      </c>
      <c r="I648" s="178"/>
      <c r="J648" s="179">
        <f>ROUND(I648*H648,2)</f>
        <v>0</v>
      </c>
      <c r="K648" s="175" t="s">
        <v>169</v>
      </c>
      <c r="L648" s="180"/>
      <c r="M648" s="181" t="s">
        <v>1</v>
      </c>
      <c r="N648" s="182" t="s">
        <v>43</v>
      </c>
      <c r="P648" s="140">
        <f>O648*H648</f>
        <v>0</v>
      </c>
      <c r="Q648" s="140">
        <v>5.9999999999999995E-4</v>
      </c>
      <c r="R648" s="140">
        <f>Q648*H648</f>
        <v>7.1999999999999995E-2</v>
      </c>
      <c r="S648" s="140">
        <v>0</v>
      </c>
      <c r="T648" s="141">
        <f>S648*H648</f>
        <v>0</v>
      </c>
      <c r="AR648" s="142" t="s">
        <v>318</v>
      </c>
      <c r="AT648" s="142" t="s">
        <v>644</v>
      </c>
      <c r="AU648" s="142" t="s">
        <v>88</v>
      </c>
      <c r="AY648" s="16" t="s">
        <v>162</v>
      </c>
      <c r="BE648" s="143">
        <f>IF(N648="základní",J648,0)</f>
        <v>0</v>
      </c>
      <c r="BF648" s="143">
        <f>IF(N648="snížená",J648,0)</f>
        <v>0</v>
      </c>
      <c r="BG648" s="143">
        <f>IF(N648="zákl. přenesená",J648,0)</f>
        <v>0</v>
      </c>
      <c r="BH648" s="143">
        <f>IF(N648="sníž. přenesená",J648,0)</f>
        <v>0</v>
      </c>
      <c r="BI648" s="143">
        <f>IF(N648="nulová",J648,0)</f>
        <v>0</v>
      </c>
      <c r="BJ648" s="16" t="s">
        <v>86</v>
      </c>
      <c r="BK648" s="143">
        <f>ROUND(I648*H648,2)</f>
        <v>0</v>
      </c>
      <c r="BL648" s="16" t="s">
        <v>245</v>
      </c>
      <c r="BM648" s="142" t="s">
        <v>1418</v>
      </c>
    </row>
    <row r="649" spans="2:65" s="1" customFormat="1" ht="24.2" customHeight="1">
      <c r="B649" s="31"/>
      <c r="C649" s="131" t="s">
        <v>1419</v>
      </c>
      <c r="D649" s="131" t="s">
        <v>165</v>
      </c>
      <c r="E649" s="132" t="s">
        <v>1420</v>
      </c>
      <c r="F649" s="133" t="s">
        <v>1421</v>
      </c>
      <c r="G649" s="134" t="s">
        <v>176</v>
      </c>
      <c r="H649" s="135">
        <v>249</v>
      </c>
      <c r="I649" s="136"/>
      <c r="J649" s="137">
        <f>ROUND(I649*H649,2)</f>
        <v>0</v>
      </c>
      <c r="K649" s="133" t="s">
        <v>169</v>
      </c>
      <c r="L649" s="31"/>
      <c r="M649" s="138" t="s">
        <v>1</v>
      </c>
      <c r="N649" s="139" t="s">
        <v>43</v>
      </c>
      <c r="P649" s="140">
        <f>O649*H649</f>
        <v>0</v>
      </c>
      <c r="Q649" s="140">
        <v>0</v>
      </c>
      <c r="R649" s="140">
        <f>Q649*H649</f>
        <v>0</v>
      </c>
      <c r="S649" s="140">
        <v>0</v>
      </c>
      <c r="T649" s="141">
        <f>S649*H649</f>
        <v>0</v>
      </c>
      <c r="AR649" s="142" t="s">
        <v>245</v>
      </c>
      <c r="AT649" s="142" t="s">
        <v>165</v>
      </c>
      <c r="AU649" s="142" t="s">
        <v>88</v>
      </c>
      <c r="AY649" s="16" t="s">
        <v>162</v>
      </c>
      <c r="BE649" s="143">
        <f>IF(N649="základní",J649,0)</f>
        <v>0</v>
      </c>
      <c r="BF649" s="143">
        <f>IF(N649="snížená",J649,0)</f>
        <v>0</v>
      </c>
      <c r="BG649" s="143">
        <f>IF(N649="zákl. přenesená",J649,0)</f>
        <v>0</v>
      </c>
      <c r="BH649" s="143">
        <f>IF(N649="sníž. přenesená",J649,0)</f>
        <v>0</v>
      </c>
      <c r="BI649" s="143">
        <f>IF(N649="nulová",J649,0)</f>
        <v>0</v>
      </c>
      <c r="BJ649" s="16" t="s">
        <v>86</v>
      </c>
      <c r="BK649" s="143">
        <f>ROUND(I649*H649,2)</f>
        <v>0</v>
      </c>
      <c r="BL649" s="16" t="s">
        <v>245</v>
      </c>
      <c r="BM649" s="142" t="s">
        <v>1422</v>
      </c>
    </row>
    <row r="650" spans="2:65" s="1" customFormat="1" ht="16.5" customHeight="1">
      <c r="B650" s="31"/>
      <c r="C650" s="173" t="s">
        <v>1423</v>
      </c>
      <c r="D650" s="173" t="s">
        <v>644</v>
      </c>
      <c r="E650" s="174" t="s">
        <v>1424</v>
      </c>
      <c r="F650" s="175" t="s">
        <v>1425</v>
      </c>
      <c r="G650" s="176" t="s">
        <v>353</v>
      </c>
      <c r="H650" s="177">
        <v>28.76</v>
      </c>
      <c r="I650" s="178"/>
      <c r="J650" s="179">
        <f>ROUND(I650*H650,2)</f>
        <v>0</v>
      </c>
      <c r="K650" s="175" t="s">
        <v>1</v>
      </c>
      <c r="L650" s="180"/>
      <c r="M650" s="181" t="s">
        <v>1</v>
      </c>
      <c r="N650" s="182" t="s">
        <v>43</v>
      </c>
      <c r="P650" s="140">
        <f>O650*H650</f>
        <v>0</v>
      </c>
      <c r="Q650" s="140">
        <v>0</v>
      </c>
      <c r="R650" s="140">
        <f>Q650*H650</f>
        <v>0</v>
      </c>
      <c r="S650" s="140">
        <v>0</v>
      </c>
      <c r="T650" s="141">
        <f>S650*H650</f>
        <v>0</v>
      </c>
      <c r="AR650" s="142" t="s">
        <v>318</v>
      </c>
      <c r="AT650" s="142" t="s">
        <v>644</v>
      </c>
      <c r="AU650" s="142" t="s">
        <v>88</v>
      </c>
      <c r="AY650" s="16" t="s">
        <v>162</v>
      </c>
      <c r="BE650" s="143">
        <f>IF(N650="základní",J650,0)</f>
        <v>0</v>
      </c>
      <c r="BF650" s="143">
        <f>IF(N650="snížená",J650,0)</f>
        <v>0</v>
      </c>
      <c r="BG650" s="143">
        <f>IF(N650="zákl. přenesená",J650,0)</f>
        <v>0</v>
      </c>
      <c r="BH650" s="143">
        <f>IF(N650="sníž. přenesená",J650,0)</f>
        <v>0</v>
      </c>
      <c r="BI650" s="143">
        <f>IF(N650="nulová",J650,0)</f>
        <v>0</v>
      </c>
      <c r="BJ650" s="16" t="s">
        <v>86</v>
      </c>
      <c r="BK650" s="143">
        <f>ROUND(I650*H650,2)</f>
        <v>0</v>
      </c>
      <c r="BL650" s="16" t="s">
        <v>245</v>
      </c>
      <c r="BM650" s="142" t="s">
        <v>1426</v>
      </c>
    </row>
    <row r="651" spans="2:65" s="12" customFormat="1" ht="11.25">
      <c r="B651" s="148"/>
      <c r="D651" s="144" t="s">
        <v>179</v>
      </c>
      <c r="E651" s="149" t="s">
        <v>1</v>
      </c>
      <c r="F651" s="150" t="s">
        <v>1427</v>
      </c>
      <c r="H651" s="151">
        <v>28.76</v>
      </c>
      <c r="I651" s="152"/>
      <c r="L651" s="148"/>
      <c r="M651" s="153"/>
      <c r="T651" s="154"/>
      <c r="AT651" s="149" t="s">
        <v>179</v>
      </c>
      <c r="AU651" s="149" t="s">
        <v>88</v>
      </c>
      <c r="AV651" s="12" t="s">
        <v>88</v>
      </c>
      <c r="AW651" s="12" t="s">
        <v>34</v>
      </c>
      <c r="AX651" s="12" t="s">
        <v>78</v>
      </c>
      <c r="AY651" s="149" t="s">
        <v>162</v>
      </c>
    </row>
    <row r="652" spans="2:65" s="13" customFormat="1" ht="11.25">
      <c r="B652" s="155"/>
      <c r="D652" s="144" t="s">
        <v>179</v>
      </c>
      <c r="E652" s="156" t="s">
        <v>1</v>
      </c>
      <c r="F652" s="157" t="s">
        <v>181</v>
      </c>
      <c r="H652" s="158">
        <v>28.76</v>
      </c>
      <c r="I652" s="159"/>
      <c r="L652" s="155"/>
      <c r="M652" s="160"/>
      <c r="T652" s="161"/>
      <c r="AT652" s="156" t="s">
        <v>179</v>
      </c>
      <c r="AU652" s="156" t="s">
        <v>88</v>
      </c>
      <c r="AV652" s="13" t="s">
        <v>170</v>
      </c>
      <c r="AW652" s="13" t="s">
        <v>34</v>
      </c>
      <c r="AX652" s="13" t="s">
        <v>86</v>
      </c>
      <c r="AY652" s="156" t="s">
        <v>162</v>
      </c>
    </row>
    <row r="653" spans="2:65" s="1" customFormat="1" ht="33" customHeight="1">
      <c r="B653" s="31"/>
      <c r="C653" s="131" t="s">
        <v>1428</v>
      </c>
      <c r="D653" s="131" t="s">
        <v>165</v>
      </c>
      <c r="E653" s="132" t="s">
        <v>1429</v>
      </c>
      <c r="F653" s="133" t="s">
        <v>1430</v>
      </c>
      <c r="G653" s="134" t="s">
        <v>176</v>
      </c>
      <c r="H653" s="135">
        <v>120</v>
      </c>
      <c r="I653" s="136"/>
      <c r="J653" s="137">
        <f>ROUND(I653*H653,2)</f>
        <v>0</v>
      </c>
      <c r="K653" s="133" t="s">
        <v>169</v>
      </c>
      <c r="L653" s="31"/>
      <c r="M653" s="138" t="s">
        <v>1</v>
      </c>
      <c r="N653" s="139" t="s">
        <v>43</v>
      </c>
      <c r="P653" s="140">
        <f>O653*H653</f>
        <v>0</v>
      </c>
      <c r="Q653" s="140">
        <v>0</v>
      </c>
      <c r="R653" s="140">
        <f>Q653*H653</f>
        <v>0</v>
      </c>
      <c r="S653" s="140">
        <v>0</v>
      </c>
      <c r="T653" s="141">
        <f>S653*H653</f>
        <v>0</v>
      </c>
      <c r="AR653" s="142" t="s">
        <v>245</v>
      </c>
      <c r="AT653" s="142" t="s">
        <v>165</v>
      </c>
      <c r="AU653" s="142" t="s">
        <v>88</v>
      </c>
      <c r="AY653" s="16" t="s">
        <v>162</v>
      </c>
      <c r="BE653" s="143">
        <f>IF(N653="základní",J653,0)</f>
        <v>0</v>
      </c>
      <c r="BF653" s="143">
        <f>IF(N653="snížená",J653,0)</f>
        <v>0</v>
      </c>
      <c r="BG653" s="143">
        <f>IF(N653="zákl. přenesená",J653,0)</f>
        <v>0</v>
      </c>
      <c r="BH653" s="143">
        <f>IF(N653="sníž. přenesená",J653,0)</f>
        <v>0</v>
      </c>
      <c r="BI653" s="143">
        <f>IF(N653="nulová",J653,0)</f>
        <v>0</v>
      </c>
      <c r="BJ653" s="16" t="s">
        <v>86</v>
      </c>
      <c r="BK653" s="143">
        <f>ROUND(I653*H653,2)</f>
        <v>0</v>
      </c>
      <c r="BL653" s="16" t="s">
        <v>245</v>
      </c>
      <c r="BM653" s="142" t="s">
        <v>1431</v>
      </c>
    </row>
    <row r="654" spans="2:65" s="1" customFormat="1" ht="19.5">
      <c r="B654" s="31"/>
      <c r="D654" s="144" t="s">
        <v>172</v>
      </c>
      <c r="F654" s="145" t="s">
        <v>1396</v>
      </c>
      <c r="I654" s="146"/>
      <c r="L654" s="31"/>
      <c r="M654" s="147"/>
      <c r="T654" s="55"/>
      <c r="AT654" s="16" t="s">
        <v>172</v>
      </c>
      <c r="AU654" s="16" t="s">
        <v>88</v>
      </c>
    </row>
    <row r="655" spans="2:65" s="1" customFormat="1" ht="37.9" customHeight="1">
      <c r="B655" s="31"/>
      <c r="C655" s="173" t="s">
        <v>1432</v>
      </c>
      <c r="D655" s="173" t="s">
        <v>644</v>
      </c>
      <c r="E655" s="174" t="s">
        <v>1433</v>
      </c>
      <c r="F655" s="175" t="s">
        <v>1434</v>
      </c>
      <c r="G655" s="176" t="s">
        <v>176</v>
      </c>
      <c r="H655" s="177">
        <v>138.91499999999999</v>
      </c>
      <c r="I655" s="178"/>
      <c r="J655" s="179">
        <f>ROUND(I655*H655,2)</f>
        <v>0</v>
      </c>
      <c r="K655" s="175" t="s">
        <v>169</v>
      </c>
      <c r="L655" s="180"/>
      <c r="M655" s="181" t="s">
        <v>1</v>
      </c>
      <c r="N655" s="182" t="s">
        <v>43</v>
      </c>
      <c r="P655" s="140">
        <f>O655*H655</f>
        <v>0</v>
      </c>
      <c r="Q655" s="140">
        <v>1.3500000000000001E-3</v>
      </c>
      <c r="R655" s="140">
        <f>Q655*H655</f>
        <v>0.18753524999999999</v>
      </c>
      <c r="S655" s="140">
        <v>0</v>
      </c>
      <c r="T655" s="141">
        <f>S655*H655</f>
        <v>0</v>
      </c>
      <c r="AR655" s="142" t="s">
        <v>318</v>
      </c>
      <c r="AT655" s="142" t="s">
        <v>644</v>
      </c>
      <c r="AU655" s="142" t="s">
        <v>88</v>
      </c>
      <c r="AY655" s="16" t="s">
        <v>162</v>
      </c>
      <c r="BE655" s="143">
        <f>IF(N655="základní",J655,0)</f>
        <v>0</v>
      </c>
      <c r="BF655" s="143">
        <f>IF(N655="snížená",J655,0)</f>
        <v>0</v>
      </c>
      <c r="BG655" s="143">
        <f>IF(N655="zákl. přenesená",J655,0)</f>
        <v>0</v>
      </c>
      <c r="BH655" s="143">
        <f>IF(N655="sníž. přenesená",J655,0)</f>
        <v>0</v>
      </c>
      <c r="BI655" s="143">
        <f>IF(N655="nulová",J655,0)</f>
        <v>0</v>
      </c>
      <c r="BJ655" s="16" t="s">
        <v>86</v>
      </c>
      <c r="BK655" s="143">
        <f>ROUND(I655*H655,2)</f>
        <v>0</v>
      </c>
      <c r="BL655" s="16" t="s">
        <v>245</v>
      </c>
      <c r="BM655" s="142" t="s">
        <v>1435</v>
      </c>
    </row>
    <row r="656" spans="2:65" s="12" customFormat="1" ht="11.25">
      <c r="B656" s="148"/>
      <c r="D656" s="144" t="s">
        <v>179</v>
      </c>
      <c r="E656" s="149" t="s">
        <v>1</v>
      </c>
      <c r="F656" s="150" t="s">
        <v>1436</v>
      </c>
      <c r="H656" s="151">
        <v>126</v>
      </c>
      <c r="I656" s="152"/>
      <c r="L656" s="148"/>
      <c r="M656" s="153"/>
      <c r="T656" s="154"/>
      <c r="AT656" s="149" t="s">
        <v>179</v>
      </c>
      <c r="AU656" s="149" t="s">
        <v>88</v>
      </c>
      <c r="AV656" s="12" t="s">
        <v>88</v>
      </c>
      <c r="AW656" s="12" t="s">
        <v>34</v>
      </c>
      <c r="AX656" s="12" t="s">
        <v>78</v>
      </c>
      <c r="AY656" s="149" t="s">
        <v>162</v>
      </c>
    </row>
    <row r="657" spans="2:65" s="13" customFormat="1" ht="11.25">
      <c r="B657" s="155"/>
      <c r="D657" s="144" t="s">
        <v>179</v>
      </c>
      <c r="E657" s="156" t="s">
        <v>1</v>
      </c>
      <c r="F657" s="157" t="s">
        <v>181</v>
      </c>
      <c r="H657" s="158">
        <v>126</v>
      </c>
      <c r="I657" s="159"/>
      <c r="L657" s="155"/>
      <c r="M657" s="160"/>
      <c r="T657" s="161"/>
      <c r="AT657" s="156" t="s">
        <v>179</v>
      </c>
      <c r="AU657" s="156" t="s">
        <v>88</v>
      </c>
      <c r="AV657" s="13" t="s">
        <v>170</v>
      </c>
      <c r="AW657" s="13" t="s">
        <v>34</v>
      </c>
      <c r="AX657" s="13" t="s">
        <v>86</v>
      </c>
      <c r="AY657" s="156" t="s">
        <v>162</v>
      </c>
    </row>
    <row r="658" spans="2:65" s="12" customFormat="1" ht="11.25">
      <c r="B658" s="148"/>
      <c r="D658" s="144" t="s">
        <v>179</v>
      </c>
      <c r="F658" s="150" t="s">
        <v>1437</v>
      </c>
      <c r="H658" s="151">
        <v>138.91499999999999</v>
      </c>
      <c r="I658" s="152"/>
      <c r="L658" s="148"/>
      <c r="M658" s="153"/>
      <c r="T658" s="154"/>
      <c r="AT658" s="149" t="s">
        <v>179</v>
      </c>
      <c r="AU658" s="149" t="s">
        <v>88</v>
      </c>
      <c r="AV658" s="12" t="s">
        <v>88</v>
      </c>
      <c r="AW658" s="12" t="s">
        <v>4</v>
      </c>
      <c r="AX658" s="12" t="s">
        <v>86</v>
      </c>
      <c r="AY658" s="149" t="s">
        <v>162</v>
      </c>
    </row>
    <row r="659" spans="2:65" s="1" customFormat="1" ht="24.2" customHeight="1">
      <c r="B659" s="31"/>
      <c r="C659" s="131" t="s">
        <v>1438</v>
      </c>
      <c r="D659" s="131" t="s">
        <v>165</v>
      </c>
      <c r="E659" s="132" t="s">
        <v>1439</v>
      </c>
      <c r="F659" s="133" t="s">
        <v>1440</v>
      </c>
      <c r="G659" s="134" t="s">
        <v>176</v>
      </c>
      <c r="H659" s="135">
        <v>120</v>
      </c>
      <c r="I659" s="136"/>
      <c r="J659" s="137">
        <f>ROUND(I659*H659,2)</f>
        <v>0</v>
      </c>
      <c r="K659" s="133" t="s">
        <v>169</v>
      </c>
      <c r="L659" s="31"/>
      <c r="M659" s="138" t="s">
        <v>1</v>
      </c>
      <c r="N659" s="139" t="s">
        <v>43</v>
      </c>
      <c r="P659" s="140">
        <f>O659*H659</f>
        <v>0</v>
      </c>
      <c r="Q659" s="140">
        <v>0</v>
      </c>
      <c r="R659" s="140">
        <f>Q659*H659</f>
        <v>0</v>
      </c>
      <c r="S659" s="140">
        <v>0</v>
      </c>
      <c r="T659" s="141">
        <f>S659*H659</f>
        <v>0</v>
      </c>
      <c r="AR659" s="142" t="s">
        <v>245</v>
      </c>
      <c r="AT659" s="142" t="s">
        <v>165</v>
      </c>
      <c r="AU659" s="142" t="s">
        <v>88</v>
      </c>
      <c r="AY659" s="16" t="s">
        <v>162</v>
      </c>
      <c r="BE659" s="143">
        <f>IF(N659="základní",J659,0)</f>
        <v>0</v>
      </c>
      <c r="BF659" s="143">
        <f>IF(N659="snížená",J659,0)</f>
        <v>0</v>
      </c>
      <c r="BG659" s="143">
        <f>IF(N659="zákl. přenesená",J659,0)</f>
        <v>0</v>
      </c>
      <c r="BH659" s="143">
        <f>IF(N659="sníž. přenesená",J659,0)</f>
        <v>0</v>
      </c>
      <c r="BI659" s="143">
        <f>IF(N659="nulová",J659,0)</f>
        <v>0</v>
      </c>
      <c r="BJ659" s="16" t="s">
        <v>86</v>
      </c>
      <c r="BK659" s="143">
        <f>ROUND(I659*H659,2)</f>
        <v>0</v>
      </c>
      <c r="BL659" s="16" t="s">
        <v>245</v>
      </c>
      <c r="BM659" s="142" t="s">
        <v>1441</v>
      </c>
    </row>
    <row r="660" spans="2:65" s="1" customFormat="1" ht="19.5">
      <c r="B660" s="31"/>
      <c r="D660" s="144" t="s">
        <v>172</v>
      </c>
      <c r="F660" s="145" t="s">
        <v>1396</v>
      </c>
      <c r="I660" s="146"/>
      <c r="L660" s="31"/>
      <c r="M660" s="147"/>
      <c r="T660" s="55"/>
      <c r="AT660" s="16" t="s">
        <v>172</v>
      </c>
      <c r="AU660" s="16" t="s">
        <v>88</v>
      </c>
    </row>
    <row r="661" spans="2:65" s="1" customFormat="1" ht="16.5" customHeight="1">
      <c r="B661" s="31"/>
      <c r="C661" s="173" t="s">
        <v>1442</v>
      </c>
      <c r="D661" s="173" t="s">
        <v>644</v>
      </c>
      <c r="E661" s="174" t="s">
        <v>1443</v>
      </c>
      <c r="F661" s="175" t="s">
        <v>1444</v>
      </c>
      <c r="G661" s="176" t="s">
        <v>1</v>
      </c>
      <c r="H661" s="177">
        <v>126</v>
      </c>
      <c r="I661" s="178"/>
      <c r="J661" s="179">
        <f>ROUND(I661*H661,2)</f>
        <v>0</v>
      </c>
      <c r="K661" s="175" t="s">
        <v>1</v>
      </c>
      <c r="L661" s="180"/>
      <c r="M661" s="181" t="s">
        <v>1</v>
      </c>
      <c r="N661" s="182" t="s">
        <v>43</v>
      </c>
      <c r="P661" s="140">
        <f>O661*H661</f>
        <v>0</v>
      </c>
      <c r="Q661" s="140">
        <v>0</v>
      </c>
      <c r="R661" s="140">
        <f>Q661*H661</f>
        <v>0</v>
      </c>
      <c r="S661" s="140">
        <v>0</v>
      </c>
      <c r="T661" s="141">
        <f>S661*H661</f>
        <v>0</v>
      </c>
      <c r="AR661" s="142" t="s">
        <v>318</v>
      </c>
      <c r="AT661" s="142" t="s">
        <v>644</v>
      </c>
      <c r="AU661" s="142" t="s">
        <v>88</v>
      </c>
      <c r="AY661" s="16" t="s">
        <v>162</v>
      </c>
      <c r="BE661" s="143">
        <f>IF(N661="základní",J661,0)</f>
        <v>0</v>
      </c>
      <c r="BF661" s="143">
        <f>IF(N661="snížená",J661,0)</f>
        <v>0</v>
      </c>
      <c r="BG661" s="143">
        <f>IF(N661="zákl. přenesená",J661,0)</f>
        <v>0</v>
      </c>
      <c r="BH661" s="143">
        <f>IF(N661="sníž. přenesená",J661,0)</f>
        <v>0</v>
      </c>
      <c r="BI661" s="143">
        <f>IF(N661="nulová",J661,0)</f>
        <v>0</v>
      </c>
      <c r="BJ661" s="16" t="s">
        <v>86</v>
      </c>
      <c r="BK661" s="143">
        <f>ROUND(I661*H661,2)</f>
        <v>0</v>
      </c>
      <c r="BL661" s="16" t="s">
        <v>245</v>
      </c>
      <c r="BM661" s="142" t="s">
        <v>1445</v>
      </c>
    </row>
    <row r="662" spans="2:65" s="12" customFormat="1" ht="11.25">
      <c r="B662" s="148"/>
      <c r="D662" s="144" t="s">
        <v>179</v>
      </c>
      <c r="E662" s="149" t="s">
        <v>1</v>
      </c>
      <c r="F662" s="150" t="s">
        <v>1436</v>
      </c>
      <c r="H662" s="151">
        <v>126</v>
      </c>
      <c r="I662" s="152"/>
      <c r="L662" s="148"/>
      <c r="M662" s="153"/>
      <c r="T662" s="154"/>
      <c r="AT662" s="149" t="s">
        <v>179</v>
      </c>
      <c r="AU662" s="149" t="s">
        <v>88</v>
      </c>
      <c r="AV662" s="12" t="s">
        <v>88</v>
      </c>
      <c r="AW662" s="12" t="s">
        <v>34</v>
      </c>
      <c r="AX662" s="12" t="s">
        <v>78</v>
      </c>
      <c r="AY662" s="149" t="s">
        <v>162</v>
      </c>
    </row>
    <row r="663" spans="2:65" s="13" customFormat="1" ht="11.25">
      <c r="B663" s="155"/>
      <c r="D663" s="144" t="s">
        <v>179</v>
      </c>
      <c r="E663" s="156" t="s">
        <v>1</v>
      </c>
      <c r="F663" s="157" t="s">
        <v>181</v>
      </c>
      <c r="H663" s="158">
        <v>126</v>
      </c>
      <c r="I663" s="159"/>
      <c r="L663" s="155"/>
      <c r="M663" s="160"/>
      <c r="T663" s="161"/>
      <c r="AT663" s="156" t="s">
        <v>179</v>
      </c>
      <c r="AU663" s="156" t="s">
        <v>88</v>
      </c>
      <c r="AV663" s="13" t="s">
        <v>170</v>
      </c>
      <c r="AW663" s="13" t="s">
        <v>34</v>
      </c>
      <c r="AX663" s="13" t="s">
        <v>86</v>
      </c>
      <c r="AY663" s="156" t="s">
        <v>162</v>
      </c>
    </row>
    <row r="664" spans="2:65" s="1" customFormat="1" ht="24.2" customHeight="1">
      <c r="B664" s="31"/>
      <c r="C664" s="131" t="s">
        <v>1446</v>
      </c>
      <c r="D664" s="131" t="s">
        <v>165</v>
      </c>
      <c r="E664" s="132" t="s">
        <v>1447</v>
      </c>
      <c r="F664" s="133" t="s">
        <v>1448</v>
      </c>
      <c r="G664" s="134" t="s">
        <v>176</v>
      </c>
      <c r="H664" s="135">
        <v>120</v>
      </c>
      <c r="I664" s="136"/>
      <c r="J664" s="137">
        <f>ROUND(I664*H664,2)</f>
        <v>0</v>
      </c>
      <c r="K664" s="133" t="s">
        <v>169</v>
      </c>
      <c r="L664" s="31"/>
      <c r="M664" s="138" t="s">
        <v>1</v>
      </c>
      <c r="N664" s="139" t="s">
        <v>43</v>
      </c>
      <c r="P664" s="140">
        <f>O664*H664</f>
        <v>0</v>
      </c>
      <c r="Q664" s="140">
        <v>0</v>
      </c>
      <c r="R664" s="140">
        <f>Q664*H664</f>
        <v>0</v>
      </c>
      <c r="S664" s="140">
        <v>0</v>
      </c>
      <c r="T664" s="141">
        <f>S664*H664</f>
        <v>0</v>
      </c>
      <c r="AR664" s="142" t="s">
        <v>245</v>
      </c>
      <c r="AT664" s="142" t="s">
        <v>165</v>
      </c>
      <c r="AU664" s="142" t="s">
        <v>88</v>
      </c>
      <c r="AY664" s="16" t="s">
        <v>162</v>
      </c>
      <c r="BE664" s="143">
        <f>IF(N664="základní",J664,0)</f>
        <v>0</v>
      </c>
      <c r="BF664" s="143">
        <f>IF(N664="snížená",J664,0)</f>
        <v>0</v>
      </c>
      <c r="BG664" s="143">
        <f>IF(N664="zákl. přenesená",J664,0)</f>
        <v>0</v>
      </c>
      <c r="BH664" s="143">
        <f>IF(N664="sníž. přenesená",J664,0)</f>
        <v>0</v>
      </c>
      <c r="BI664" s="143">
        <f>IF(N664="nulová",J664,0)</f>
        <v>0</v>
      </c>
      <c r="BJ664" s="16" t="s">
        <v>86</v>
      </c>
      <c r="BK664" s="143">
        <f>ROUND(I664*H664,2)</f>
        <v>0</v>
      </c>
      <c r="BL664" s="16" t="s">
        <v>245</v>
      </c>
      <c r="BM664" s="142" t="s">
        <v>1449</v>
      </c>
    </row>
    <row r="665" spans="2:65" s="1" customFormat="1" ht="19.5">
      <c r="B665" s="31"/>
      <c r="D665" s="144" t="s">
        <v>172</v>
      </c>
      <c r="F665" s="145" t="s">
        <v>1396</v>
      </c>
      <c r="I665" s="146"/>
      <c r="L665" s="31"/>
      <c r="M665" s="147"/>
      <c r="T665" s="55"/>
      <c r="AT665" s="16" t="s">
        <v>172</v>
      </c>
      <c r="AU665" s="16" t="s">
        <v>88</v>
      </c>
    </row>
    <row r="666" spans="2:65" s="1" customFormat="1" ht="16.5" customHeight="1">
      <c r="B666" s="31"/>
      <c r="C666" s="173" t="s">
        <v>1450</v>
      </c>
      <c r="D666" s="173" t="s">
        <v>644</v>
      </c>
      <c r="E666" s="174" t="s">
        <v>1451</v>
      </c>
      <c r="F666" s="175" t="s">
        <v>1452</v>
      </c>
      <c r="G666" s="176" t="s">
        <v>176</v>
      </c>
      <c r="H666" s="177">
        <v>120</v>
      </c>
      <c r="I666" s="178"/>
      <c r="J666" s="179">
        <f>ROUND(I666*H666,2)</f>
        <v>0</v>
      </c>
      <c r="K666" s="175" t="s">
        <v>169</v>
      </c>
      <c r="L666" s="180"/>
      <c r="M666" s="181" t="s">
        <v>1</v>
      </c>
      <c r="N666" s="182" t="s">
        <v>43</v>
      </c>
      <c r="P666" s="140">
        <f>O666*H666</f>
        <v>0</v>
      </c>
      <c r="Q666" s="140">
        <v>1.0999999999999999E-2</v>
      </c>
      <c r="R666" s="140">
        <f>Q666*H666</f>
        <v>1.3199999999999998</v>
      </c>
      <c r="S666" s="140">
        <v>0</v>
      </c>
      <c r="T666" s="141">
        <f>S666*H666</f>
        <v>0</v>
      </c>
      <c r="AR666" s="142" t="s">
        <v>318</v>
      </c>
      <c r="AT666" s="142" t="s">
        <v>644</v>
      </c>
      <c r="AU666" s="142" t="s">
        <v>88</v>
      </c>
      <c r="AY666" s="16" t="s">
        <v>162</v>
      </c>
      <c r="BE666" s="143">
        <f>IF(N666="základní",J666,0)</f>
        <v>0</v>
      </c>
      <c r="BF666" s="143">
        <f>IF(N666="snížená",J666,0)</f>
        <v>0</v>
      </c>
      <c r="BG666" s="143">
        <f>IF(N666="zákl. přenesená",J666,0)</f>
        <v>0</v>
      </c>
      <c r="BH666" s="143">
        <f>IF(N666="sníž. přenesená",J666,0)</f>
        <v>0</v>
      </c>
      <c r="BI666" s="143">
        <f>IF(N666="nulová",J666,0)</f>
        <v>0</v>
      </c>
      <c r="BJ666" s="16" t="s">
        <v>86</v>
      </c>
      <c r="BK666" s="143">
        <f>ROUND(I666*H666,2)</f>
        <v>0</v>
      </c>
      <c r="BL666" s="16" t="s">
        <v>245</v>
      </c>
      <c r="BM666" s="142" t="s">
        <v>1453</v>
      </c>
    </row>
    <row r="667" spans="2:65" s="1" customFormat="1" ht="24.2" customHeight="1">
      <c r="B667" s="31"/>
      <c r="C667" s="131" t="s">
        <v>1454</v>
      </c>
      <c r="D667" s="131" t="s">
        <v>165</v>
      </c>
      <c r="E667" s="132" t="s">
        <v>1455</v>
      </c>
      <c r="F667" s="133" t="s">
        <v>1456</v>
      </c>
      <c r="G667" s="134" t="s">
        <v>208</v>
      </c>
      <c r="H667" s="135">
        <v>173.4</v>
      </c>
      <c r="I667" s="136"/>
      <c r="J667" s="137">
        <f>ROUND(I667*H667,2)</f>
        <v>0</v>
      </c>
      <c r="K667" s="133" t="s">
        <v>169</v>
      </c>
      <c r="L667" s="31"/>
      <c r="M667" s="138" t="s">
        <v>1</v>
      </c>
      <c r="N667" s="139" t="s">
        <v>43</v>
      </c>
      <c r="P667" s="140">
        <f>O667*H667</f>
        <v>0</v>
      </c>
      <c r="Q667" s="140">
        <v>2.0000000000000002E-5</v>
      </c>
      <c r="R667" s="140">
        <f>Q667*H667</f>
        <v>3.4680000000000006E-3</v>
      </c>
      <c r="S667" s="140">
        <v>0</v>
      </c>
      <c r="T667" s="141">
        <f>S667*H667</f>
        <v>0</v>
      </c>
      <c r="AR667" s="142" t="s">
        <v>245</v>
      </c>
      <c r="AT667" s="142" t="s">
        <v>165</v>
      </c>
      <c r="AU667" s="142" t="s">
        <v>88</v>
      </c>
      <c r="AY667" s="16" t="s">
        <v>162</v>
      </c>
      <c r="BE667" s="143">
        <f>IF(N667="základní",J667,0)</f>
        <v>0</v>
      </c>
      <c r="BF667" s="143">
        <f>IF(N667="snížená",J667,0)</f>
        <v>0</v>
      </c>
      <c r="BG667" s="143">
        <f>IF(N667="zákl. přenesená",J667,0)</f>
        <v>0</v>
      </c>
      <c r="BH667" s="143">
        <f>IF(N667="sníž. přenesená",J667,0)</f>
        <v>0</v>
      </c>
      <c r="BI667" s="143">
        <f>IF(N667="nulová",J667,0)</f>
        <v>0</v>
      </c>
      <c r="BJ667" s="16" t="s">
        <v>86</v>
      </c>
      <c r="BK667" s="143">
        <f>ROUND(I667*H667,2)</f>
        <v>0</v>
      </c>
      <c r="BL667" s="16" t="s">
        <v>245</v>
      </c>
      <c r="BM667" s="142" t="s">
        <v>1457</v>
      </c>
    </row>
    <row r="668" spans="2:65" s="12" customFormat="1" ht="11.25">
      <c r="B668" s="148"/>
      <c r="D668" s="144" t="s">
        <v>179</v>
      </c>
      <c r="E668" s="149" t="s">
        <v>1</v>
      </c>
      <c r="F668" s="150" t="s">
        <v>1458</v>
      </c>
      <c r="H668" s="151">
        <v>173.4</v>
      </c>
      <c r="I668" s="152"/>
      <c r="L668" s="148"/>
      <c r="M668" s="153"/>
      <c r="T668" s="154"/>
      <c r="AT668" s="149" t="s">
        <v>179</v>
      </c>
      <c r="AU668" s="149" t="s">
        <v>88</v>
      </c>
      <c r="AV668" s="12" t="s">
        <v>88</v>
      </c>
      <c r="AW668" s="12" t="s">
        <v>34</v>
      </c>
      <c r="AX668" s="12" t="s">
        <v>78</v>
      </c>
      <c r="AY668" s="149" t="s">
        <v>162</v>
      </c>
    </row>
    <row r="669" spans="2:65" s="13" customFormat="1" ht="11.25">
      <c r="B669" s="155"/>
      <c r="D669" s="144" t="s">
        <v>179</v>
      </c>
      <c r="E669" s="156" t="s">
        <v>1</v>
      </c>
      <c r="F669" s="157" t="s">
        <v>181</v>
      </c>
      <c r="H669" s="158">
        <v>173.4</v>
      </c>
      <c r="I669" s="159"/>
      <c r="L669" s="155"/>
      <c r="M669" s="160"/>
      <c r="T669" s="161"/>
      <c r="AT669" s="156" t="s">
        <v>179</v>
      </c>
      <c r="AU669" s="156" t="s">
        <v>88</v>
      </c>
      <c r="AV669" s="13" t="s">
        <v>170</v>
      </c>
      <c r="AW669" s="13" t="s">
        <v>34</v>
      </c>
      <c r="AX669" s="13" t="s">
        <v>86</v>
      </c>
      <c r="AY669" s="156" t="s">
        <v>162</v>
      </c>
    </row>
    <row r="670" spans="2:65" s="1" customFormat="1" ht="16.5" customHeight="1">
      <c r="B670" s="31"/>
      <c r="C670" s="173" t="s">
        <v>1459</v>
      </c>
      <c r="D670" s="173" t="s">
        <v>644</v>
      </c>
      <c r="E670" s="174" t="s">
        <v>1460</v>
      </c>
      <c r="F670" s="175" t="s">
        <v>1461</v>
      </c>
      <c r="G670" s="176" t="s">
        <v>208</v>
      </c>
      <c r="H670" s="177">
        <v>176.86799999999999</v>
      </c>
      <c r="I670" s="178"/>
      <c r="J670" s="179">
        <f>ROUND(I670*H670,2)</f>
        <v>0</v>
      </c>
      <c r="K670" s="175" t="s">
        <v>169</v>
      </c>
      <c r="L670" s="180"/>
      <c r="M670" s="181" t="s">
        <v>1</v>
      </c>
      <c r="N670" s="182" t="s">
        <v>43</v>
      </c>
      <c r="P670" s="140">
        <f>O670*H670</f>
        <v>0</v>
      </c>
      <c r="Q670" s="140">
        <v>5.0000000000000001E-4</v>
      </c>
      <c r="R670" s="140">
        <f>Q670*H670</f>
        <v>8.8433999999999999E-2</v>
      </c>
      <c r="S670" s="140">
        <v>0</v>
      </c>
      <c r="T670" s="141">
        <f>S670*H670</f>
        <v>0</v>
      </c>
      <c r="AR670" s="142" t="s">
        <v>318</v>
      </c>
      <c r="AT670" s="142" t="s">
        <v>644</v>
      </c>
      <c r="AU670" s="142" t="s">
        <v>88</v>
      </c>
      <c r="AY670" s="16" t="s">
        <v>162</v>
      </c>
      <c r="BE670" s="143">
        <f>IF(N670="základní",J670,0)</f>
        <v>0</v>
      </c>
      <c r="BF670" s="143">
        <f>IF(N670="snížená",J670,0)</f>
        <v>0</v>
      </c>
      <c r="BG670" s="143">
        <f>IF(N670="zákl. přenesená",J670,0)</f>
        <v>0</v>
      </c>
      <c r="BH670" s="143">
        <f>IF(N670="sníž. přenesená",J670,0)</f>
        <v>0</v>
      </c>
      <c r="BI670" s="143">
        <f>IF(N670="nulová",J670,0)</f>
        <v>0</v>
      </c>
      <c r="BJ670" s="16" t="s">
        <v>86</v>
      </c>
      <c r="BK670" s="143">
        <f>ROUND(I670*H670,2)</f>
        <v>0</v>
      </c>
      <c r="BL670" s="16" t="s">
        <v>245</v>
      </c>
      <c r="BM670" s="142" t="s">
        <v>1462</v>
      </c>
    </row>
    <row r="671" spans="2:65" s="12" customFormat="1" ht="11.25">
      <c r="B671" s="148"/>
      <c r="D671" s="144" t="s">
        <v>179</v>
      </c>
      <c r="E671" s="149" t="s">
        <v>1</v>
      </c>
      <c r="F671" s="150" t="s">
        <v>1463</v>
      </c>
      <c r="H671" s="151">
        <v>176.86799999999999</v>
      </c>
      <c r="I671" s="152"/>
      <c r="L671" s="148"/>
      <c r="M671" s="153"/>
      <c r="T671" s="154"/>
      <c r="AT671" s="149" t="s">
        <v>179</v>
      </c>
      <c r="AU671" s="149" t="s">
        <v>88</v>
      </c>
      <c r="AV671" s="12" t="s">
        <v>88</v>
      </c>
      <c r="AW671" s="12" t="s">
        <v>34</v>
      </c>
      <c r="AX671" s="12" t="s">
        <v>78</v>
      </c>
      <c r="AY671" s="149" t="s">
        <v>162</v>
      </c>
    </row>
    <row r="672" spans="2:65" s="13" customFormat="1" ht="11.25">
      <c r="B672" s="155"/>
      <c r="D672" s="144" t="s">
        <v>179</v>
      </c>
      <c r="E672" s="156" t="s">
        <v>1</v>
      </c>
      <c r="F672" s="157" t="s">
        <v>181</v>
      </c>
      <c r="H672" s="158">
        <v>176.86799999999999</v>
      </c>
      <c r="I672" s="159"/>
      <c r="L672" s="155"/>
      <c r="M672" s="160"/>
      <c r="T672" s="161"/>
      <c r="AT672" s="156" t="s">
        <v>179</v>
      </c>
      <c r="AU672" s="156" t="s">
        <v>88</v>
      </c>
      <c r="AV672" s="13" t="s">
        <v>170</v>
      </c>
      <c r="AW672" s="13" t="s">
        <v>34</v>
      </c>
      <c r="AX672" s="13" t="s">
        <v>86</v>
      </c>
      <c r="AY672" s="156" t="s">
        <v>162</v>
      </c>
    </row>
    <row r="673" spans="2:65" s="1" customFormat="1" ht="16.5" customHeight="1">
      <c r="B673" s="31"/>
      <c r="C673" s="173" t="s">
        <v>1464</v>
      </c>
      <c r="D673" s="173" t="s">
        <v>644</v>
      </c>
      <c r="E673" s="174" t="s">
        <v>1465</v>
      </c>
      <c r="F673" s="175" t="s">
        <v>1466</v>
      </c>
      <c r="G673" s="176" t="s">
        <v>1467</v>
      </c>
      <c r="H673" s="177">
        <v>12</v>
      </c>
      <c r="I673" s="178"/>
      <c r="J673" s="179">
        <f>ROUND(I673*H673,2)</f>
        <v>0</v>
      </c>
      <c r="K673" s="175" t="s">
        <v>1</v>
      </c>
      <c r="L673" s="180"/>
      <c r="M673" s="181" t="s">
        <v>1</v>
      </c>
      <c r="N673" s="182" t="s">
        <v>43</v>
      </c>
      <c r="P673" s="140">
        <f>O673*H673</f>
        <v>0</v>
      </c>
      <c r="Q673" s="140">
        <v>0</v>
      </c>
      <c r="R673" s="140">
        <f>Q673*H673</f>
        <v>0</v>
      </c>
      <c r="S673" s="140">
        <v>0</v>
      </c>
      <c r="T673" s="141">
        <f>S673*H673</f>
        <v>0</v>
      </c>
      <c r="AR673" s="142" t="s">
        <v>318</v>
      </c>
      <c r="AT673" s="142" t="s">
        <v>644</v>
      </c>
      <c r="AU673" s="142" t="s">
        <v>88</v>
      </c>
      <c r="AY673" s="16" t="s">
        <v>162</v>
      </c>
      <c r="BE673" s="143">
        <f>IF(N673="základní",J673,0)</f>
        <v>0</v>
      </c>
      <c r="BF673" s="143">
        <f>IF(N673="snížená",J673,0)</f>
        <v>0</v>
      </c>
      <c r="BG673" s="143">
        <f>IF(N673="zákl. přenesená",J673,0)</f>
        <v>0</v>
      </c>
      <c r="BH673" s="143">
        <f>IF(N673="sníž. přenesená",J673,0)</f>
        <v>0</v>
      </c>
      <c r="BI673" s="143">
        <f>IF(N673="nulová",J673,0)</f>
        <v>0</v>
      </c>
      <c r="BJ673" s="16" t="s">
        <v>86</v>
      </c>
      <c r="BK673" s="143">
        <f>ROUND(I673*H673,2)</f>
        <v>0</v>
      </c>
      <c r="BL673" s="16" t="s">
        <v>245</v>
      </c>
      <c r="BM673" s="142" t="s">
        <v>1468</v>
      </c>
    </row>
    <row r="674" spans="2:65" s="1" customFormat="1" ht="24.2" customHeight="1">
      <c r="B674" s="31"/>
      <c r="C674" s="131" t="s">
        <v>1469</v>
      </c>
      <c r="D674" s="131" t="s">
        <v>165</v>
      </c>
      <c r="E674" s="132" t="s">
        <v>1470</v>
      </c>
      <c r="F674" s="133" t="s">
        <v>1471</v>
      </c>
      <c r="G674" s="134" t="s">
        <v>1370</v>
      </c>
      <c r="H674" s="183"/>
      <c r="I674" s="136"/>
      <c r="J674" s="137">
        <f>ROUND(I674*H674,2)</f>
        <v>0</v>
      </c>
      <c r="K674" s="133" t="s">
        <v>169</v>
      </c>
      <c r="L674" s="31"/>
      <c r="M674" s="138" t="s">
        <v>1</v>
      </c>
      <c r="N674" s="139" t="s">
        <v>43</v>
      </c>
      <c r="P674" s="140">
        <f>O674*H674</f>
        <v>0</v>
      </c>
      <c r="Q674" s="140">
        <v>0</v>
      </c>
      <c r="R674" s="140">
        <f>Q674*H674</f>
        <v>0</v>
      </c>
      <c r="S674" s="140">
        <v>0</v>
      </c>
      <c r="T674" s="141">
        <f>S674*H674</f>
        <v>0</v>
      </c>
      <c r="AR674" s="142" t="s">
        <v>245</v>
      </c>
      <c r="AT674" s="142" t="s">
        <v>165</v>
      </c>
      <c r="AU674" s="142" t="s">
        <v>88</v>
      </c>
      <c r="AY674" s="16" t="s">
        <v>162</v>
      </c>
      <c r="BE674" s="143">
        <f>IF(N674="základní",J674,0)</f>
        <v>0</v>
      </c>
      <c r="BF674" s="143">
        <f>IF(N674="snížená",J674,0)</f>
        <v>0</v>
      </c>
      <c r="BG674" s="143">
        <f>IF(N674="zákl. přenesená",J674,0)</f>
        <v>0</v>
      </c>
      <c r="BH674" s="143">
        <f>IF(N674="sníž. přenesená",J674,0)</f>
        <v>0</v>
      </c>
      <c r="BI674" s="143">
        <f>IF(N674="nulová",J674,0)</f>
        <v>0</v>
      </c>
      <c r="BJ674" s="16" t="s">
        <v>86</v>
      </c>
      <c r="BK674" s="143">
        <f>ROUND(I674*H674,2)</f>
        <v>0</v>
      </c>
      <c r="BL674" s="16" t="s">
        <v>245</v>
      </c>
      <c r="BM674" s="142" t="s">
        <v>1472</v>
      </c>
    </row>
    <row r="675" spans="2:65" s="11" customFormat="1" ht="22.9" customHeight="1">
      <c r="B675" s="119"/>
      <c r="D675" s="120" t="s">
        <v>77</v>
      </c>
      <c r="E675" s="129" t="s">
        <v>1473</v>
      </c>
      <c r="F675" s="129" t="s">
        <v>1474</v>
      </c>
      <c r="I675" s="122"/>
      <c r="J675" s="130">
        <f>BK675</f>
        <v>0</v>
      </c>
      <c r="L675" s="119"/>
      <c r="M675" s="124"/>
      <c r="P675" s="125">
        <f>SUM(P676:P707)</f>
        <v>0</v>
      </c>
      <c r="R675" s="125">
        <f>SUM(R676:R707)</f>
        <v>4.1751431999999991</v>
      </c>
      <c r="T675" s="126">
        <f>SUM(T676:T707)</f>
        <v>0</v>
      </c>
      <c r="AR675" s="120" t="s">
        <v>88</v>
      </c>
      <c r="AT675" s="127" t="s">
        <v>77</v>
      </c>
      <c r="AU675" s="127" t="s">
        <v>86</v>
      </c>
      <c r="AY675" s="120" t="s">
        <v>162</v>
      </c>
      <c r="BK675" s="128">
        <f>SUM(BK676:BK707)</f>
        <v>0</v>
      </c>
    </row>
    <row r="676" spans="2:65" s="1" customFormat="1" ht="24.2" customHeight="1">
      <c r="B676" s="31"/>
      <c r="C676" s="131" t="s">
        <v>1475</v>
      </c>
      <c r="D676" s="131" t="s">
        <v>165</v>
      </c>
      <c r="E676" s="132" t="s">
        <v>1476</v>
      </c>
      <c r="F676" s="133" t="s">
        <v>1477</v>
      </c>
      <c r="G676" s="134" t="s">
        <v>176</v>
      </c>
      <c r="H676" s="135">
        <v>1012.32</v>
      </c>
      <c r="I676" s="136"/>
      <c r="J676" s="137">
        <f>ROUND(I676*H676,2)</f>
        <v>0</v>
      </c>
      <c r="K676" s="133" t="s">
        <v>169</v>
      </c>
      <c r="L676" s="31"/>
      <c r="M676" s="138" t="s">
        <v>1</v>
      </c>
      <c r="N676" s="139" t="s">
        <v>43</v>
      </c>
      <c r="P676" s="140">
        <f>O676*H676</f>
        <v>0</v>
      </c>
      <c r="Q676" s="140">
        <v>0</v>
      </c>
      <c r="R676" s="140">
        <f>Q676*H676</f>
        <v>0</v>
      </c>
      <c r="S676" s="140">
        <v>0</v>
      </c>
      <c r="T676" s="141">
        <f>S676*H676</f>
        <v>0</v>
      </c>
      <c r="AR676" s="142" t="s">
        <v>245</v>
      </c>
      <c r="AT676" s="142" t="s">
        <v>165</v>
      </c>
      <c r="AU676" s="142" t="s">
        <v>88</v>
      </c>
      <c r="AY676" s="16" t="s">
        <v>162</v>
      </c>
      <c r="BE676" s="143">
        <f>IF(N676="základní",J676,0)</f>
        <v>0</v>
      </c>
      <c r="BF676" s="143">
        <f>IF(N676="snížená",J676,0)</f>
        <v>0</v>
      </c>
      <c r="BG676" s="143">
        <f>IF(N676="zákl. přenesená",J676,0)</f>
        <v>0</v>
      </c>
      <c r="BH676" s="143">
        <f>IF(N676="sníž. přenesená",J676,0)</f>
        <v>0</v>
      </c>
      <c r="BI676" s="143">
        <f>IF(N676="nulová",J676,0)</f>
        <v>0</v>
      </c>
      <c r="BJ676" s="16" t="s">
        <v>86</v>
      </c>
      <c r="BK676" s="143">
        <f>ROUND(I676*H676,2)</f>
        <v>0</v>
      </c>
      <c r="BL676" s="16" t="s">
        <v>245</v>
      </c>
      <c r="BM676" s="142" t="s">
        <v>1478</v>
      </c>
    </row>
    <row r="677" spans="2:65" s="1" customFormat="1" ht="19.5">
      <c r="B677" s="31"/>
      <c r="D677" s="144" t="s">
        <v>172</v>
      </c>
      <c r="F677" s="145" t="s">
        <v>756</v>
      </c>
      <c r="I677" s="146"/>
      <c r="L677" s="31"/>
      <c r="M677" s="147"/>
      <c r="T677" s="55"/>
      <c r="AT677" s="16" t="s">
        <v>172</v>
      </c>
      <c r="AU677" s="16" t="s">
        <v>88</v>
      </c>
    </row>
    <row r="678" spans="2:65" s="14" customFormat="1" ht="11.25">
      <c r="B678" s="162"/>
      <c r="D678" s="144" t="s">
        <v>179</v>
      </c>
      <c r="E678" s="163" t="s">
        <v>1</v>
      </c>
      <c r="F678" s="164" t="s">
        <v>334</v>
      </c>
      <c r="H678" s="163" t="s">
        <v>1</v>
      </c>
      <c r="I678" s="165"/>
      <c r="L678" s="162"/>
      <c r="M678" s="166"/>
      <c r="T678" s="167"/>
      <c r="AT678" s="163" t="s">
        <v>179</v>
      </c>
      <c r="AU678" s="163" t="s">
        <v>88</v>
      </c>
      <c r="AV678" s="14" t="s">
        <v>86</v>
      </c>
      <c r="AW678" s="14" t="s">
        <v>34</v>
      </c>
      <c r="AX678" s="14" t="s">
        <v>78</v>
      </c>
      <c r="AY678" s="163" t="s">
        <v>162</v>
      </c>
    </row>
    <row r="679" spans="2:65" s="12" customFormat="1" ht="11.25">
      <c r="B679" s="148"/>
      <c r="D679" s="144" t="s">
        <v>179</v>
      </c>
      <c r="E679" s="149" t="s">
        <v>1</v>
      </c>
      <c r="F679" s="150" t="s">
        <v>1479</v>
      </c>
      <c r="H679" s="151">
        <v>856.45</v>
      </c>
      <c r="I679" s="152"/>
      <c r="L679" s="148"/>
      <c r="M679" s="153"/>
      <c r="T679" s="154"/>
      <c r="AT679" s="149" t="s">
        <v>179</v>
      </c>
      <c r="AU679" s="149" t="s">
        <v>88</v>
      </c>
      <c r="AV679" s="12" t="s">
        <v>88</v>
      </c>
      <c r="AW679" s="12" t="s">
        <v>34</v>
      </c>
      <c r="AX679" s="12" t="s">
        <v>78</v>
      </c>
      <c r="AY679" s="149" t="s">
        <v>162</v>
      </c>
    </row>
    <row r="680" spans="2:65" s="14" customFormat="1" ht="11.25">
      <c r="B680" s="162"/>
      <c r="D680" s="144" t="s">
        <v>179</v>
      </c>
      <c r="E680" s="163" t="s">
        <v>1</v>
      </c>
      <c r="F680" s="164" t="s">
        <v>1480</v>
      </c>
      <c r="H680" s="163" t="s">
        <v>1</v>
      </c>
      <c r="I680" s="165"/>
      <c r="L680" s="162"/>
      <c r="M680" s="166"/>
      <c r="T680" s="167"/>
      <c r="AT680" s="163" t="s">
        <v>179</v>
      </c>
      <c r="AU680" s="163" t="s">
        <v>88</v>
      </c>
      <c r="AV680" s="14" t="s">
        <v>86</v>
      </c>
      <c r="AW680" s="14" t="s">
        <v>34</v>
      </c>
      <c r="AX680" s="14" t="s">
        <v>78</v>
      </c>
      <c r="AY680" s="163" t="s">
        <v>162</v>
      </c>
    </row>
    <row r="681" spans="2:65" s="12" customFormat="1" ht="11.25">
      <c r="B681" s="148"/>
      <c r="D681" s="144" t="s">
        <v>179</v>
      </c>
      <c r="E681" s="149" t="s">
        <v>1</v>
      </c>
      <c r="F681" s="150" t="s">
        <v>1481</v>
      </c>
      <c r="H681" s="151">
        <v>155.87</v>
      </c>
      <c r="I681" s="152"/>
      <c r="L681" s="148"/>
      <c r="M681" s="153"/>
      <c r="T681" s="154"/>
      <c r="AT681" s="149" t="s">
        <v>179</v>
      </c>
      <c r="AU681" s="149" t="s">
        <v>88</v>
      </c>
      <c r="AV681" s="12" t="s">
        <v>88</v>
      </c>
      <c r="AW681" s="12" t="s">
        <v>34</v>
      </c>
      <c r="AX681" s="12" t="s">
        <v>78</v>
      </c>
      <c r="AY681" s="149" t="s">
        <v>162</v>
      </c>
    </row>
    <row r="682" spans="2:65" s="13" customFormat="1" ht="11.25">
      <c r="B682" s="155"/>
      <c r="D682" s="144" t="s">
        <v>179</v>
      </c>
      <c r="E682" s="156" t="s">
        <v>1</v>
      </c>
      <c r="F682" s="157" t="s">
        <v>181</v>
      </c>
      <c r="H682" s="158">
        <v>1012.32</v>
      </c>
      <c r="I682" s="159"/>
      <c r="L682" s="155"/>
      <c r="M682" s="160"/>
      <c r="T682" s="161"/>
      <c r="AT682" s="156" t="s">
        <v>179</v>
      </c>
      <c r="AU682" s="156" t="s">
        <v>88</v>
      </c>
      <c r="AV682" s="13" t="s">
        <v>170</v>
      </c>
      <c r="AW682" s="13" t="s">
        <v>34</v>
      </c>
      <c r="AX682" s="13" t="s">
        <v>86</v>
      </c>
      <c r="AY682" s="156" t="s">
        <v>162</v>
      </c>
    </row>
    <row r="683" spans="2:65" s="1" customFormat="1" ht="24.2" customHeight="1">
      <c r="B683" s="31"/>
      <c r="C683" s="173" t="s">
        <v>1482</v>
      </c>
      <c r="D683" s="173" t="s">
        <v>644</v>
      </c>
      <c r="E683" s="174" t="s">
        <v>1483</v>
      </c>
      <c r="F683" s="175" t="s">
        <v>1484</v>
      </c>
      <c r="G683" s="176" t="s">
        <v>176</v>
      </c>
      <c r="H683" s="177">
        <v>1062.9359999999999</v>
      </c>
      <c r="I683" s="178"/>
      <c r="J683" s="179">
        <f>ROUND(I683*H683,2)</f>
        <v>0</v>
      </c>
      <c r="K683" s="175" t="s">
        <v>169</v>
      </c>
      <c r="L683" s="180"/>
      <c r="M683" s="181" t="s">
        <v>1</v>
      </c>
      <c r="N683" s="182" t="s">
        <v>43</v>
      </c>
      <c r="P683" s="140">
        <f>O683*H683</f>
        <v>0</v>
      </c>
      <c r="Q683" s="140">
        <v>2.4499999999999999E-3</v>
      </c>
      <c r="R683" s="140">
        <f>Q683*H683</f>
        <v>2.6041931999999997</v>
      </c>
      <c r="S683" s="140">
        <v>0</v>
      </c>
      <c r="T683" s="141">
        <f>S683*H683</f>
        <v>0</v>
      </c>
      <c r="AR683" s="142" t="s">
        <v>318</v>
      </c>
      <c r="AT683" s="142" t="s">
        <v>644</v>
      </c>
      <c r="AU683" s="142" t="s">
        <v>88</v>
      </c>
      <c r="AY683" s="16" t="s">
        <v>162</v>
      </c>
      <c r="BE683" s="143">
        <f>IF(N683="základní",J683,0)</f>
        <v>0</v>
      </c>
      <c r="BF683" s="143">
        <f>IF(N683="snížená",J683,0)</f>
        <v>0</v>
      </c>
      <c r="BG683" s="143">
        <f>IF(N683="zákl. přenesená",J683,0)</f>
        <v>0</v>
      </c>
      <c r="BH683" s="143">
        <f>IF(N683="sníž. přenesená",J683,0)</f>
        <v>0</v>
      </c>
      <c r="BI683" s="143">
        <f>IF(N683="nulová",J683,0)</f>
        <v>0</v>
      </c>
      <c r="BJ683" s="16" t="s">
        <v>86</v>
      </c>
      <c r="BK683" s="143">
        <f>ROUND(I683*H683,2)</f>
        <v>0</v>
      </c>
      <c r="BL683" s="16" t="s">
        <v>245</v>
      </c>
      <c r="BM683" s="142" t="s">
        <v>1485</v>
      </c>
    </row>
    <row r="684" spans="2:65" s="12" customFormat="1" ht="11.25">
      <c r="B684" s="148"/>
      <c r="D684" s="144" t="s">
        <v>179</v>
      </c>
      <c r="E684" s="149" t="s">
        <v>1</v>
      </c>
      <c r="F684" s="150" t="s">
        <v>1486</v>
      </c>
      <c r="H684" s="151">
        <v>1062.9359999999999</v>
      </c>
      <c r="I684" s="152"/>
      <c r="L684" s="148"/>
      <c r="M684" s="153"/>
      <c r="T684" s="154"/>
      <c r="AT684" s="149" t="s">
        <v>179</v>
      </c>
      <c r="AU684" s="149" t="s">
        <v>88</v>
      </c>
      <c r="AV684" s="12" t="s">
        <v>88</v>
      </c>
      <c r="AW684" s="12" t="s">
        <v>34</v>
      </c>
      <c r="AX684" s="12" t="s">
        <v>78</v>
      </c>
      <c r="AY684" s="149" t="s">
        <v>162</v>
      </c>
    </row>
    <row r="685" spans="2:65" s="13" customFormat="1" ht="11.25">
      <c r="B685" s="155"/>
      <c r="D685" s="144" t="s">
        <v>179</v>
      </c>
      <c r="E685" s="156" t="s">
        <v>1</v>
      </c>
      <c r="F685" s="157" t="s">
        <v>181</v>
      </c>
      <c r="H685" s="158">
        <v>1062.9359999999999</v>
      </c>
      <c r="I685" s="159"/>
      <c r="L685" s="155"/>
      <c r="M685" s="160"/>
      <c r="T685" s="161"/>
      <c r="AT685" s="156" t="s">
        <v>179</v>
      </c>
      <c r="AU685" s="156" t="s">
        <v>88</v>
      </c>
      <c r="AV685" s="13" t="s">
        <v>170</v>
      </c>
      <c r="AW685" s="13" t="s">
        <v>34</v>
      </c>
      <c r="AX685" s="13" t="s">
        <v>86</v>
      </c>
      <c r="AY685" s="156" t="s">
        <v>162</v>
      </c>
    </row>
    <row r="686" spans="2:65" s="1" customFormat="1" ht="24.2" customHeight="1">
      <c r="B686" s="31"/>
      <c r="C686" s="131" t="s">
        <v>1487</v>
      </c>
      <c r="D686" s="131" t="s">
        <v>165</v>
      </c>
      <c r="E686" s="132" t="s">
        <v>1488</v>
      </c>
      <c r="F686" s="133" t="s">
        <v>1489</v>
      </c>
      <c r="G686" s="134" t="s">
        <v>176</v>
      </c>
      <c r="H686" s="135">
        <v>432.5</v>
      </c>
      <c r="I686" s="136"/>
      <c r="J686" s="137">
        <f>ROUND(I686*H686,2)</f>
        <v>0</v>
      </c>
      <c r="K686" s="133" t="s">
        <v>169</v>
      </c>
      <c r="L686" s="31"/>
      <c r="M686" s="138" t="s">
        <v>1</v>
      </c>
      <c r="N686" s="139" t="s">
        <v>43</v>
      </c>
      <c r="P686" s="140">
        <f>O686*H686</f>
        <v>0</v>
      </c>
      <c r="Q686" s="140">
        <v>0</v>
      </c>
      <c r="R686" s="140">
        <f>Q686*H686</f>
        <v>0</v>
      </c>
      <c r="S686" s="140">
        <v>0</v>
      </c>
      <c r="T686" s="141">
        <f>S686*H686</f>
        <v>0</v>
      </c>
      <c r="AR686" s="142" t="s">
        <v>245</v>
      </c>
      <c r="AT686" s="142" t="s">
        <v>165</v>
      </c>
      <c r="AU686" s="142" t="s">
        <v>88</v>
      </c>
      <c r="AY686" s="16" t="s">
        <v>162</v>
      </c>
      <c r="BE686" s="143">
        <f>IF(N686="základní",J686,0)</f>
        <v>0</v>
      </c>
      <c r="BF686" s="143">
        <f>IF(N686="snížená",J686,0)</f>
        <v>0</v>
      </c>
      <c r="BG686" s="143">
        <f>IF(N686="zákl. přenesená",J686,0)</f>
        <v>0</v>
      </c>
      <c r="BH686" s="143">
        <f>IF(N686="sníž. přenesená",J686,0)</f>
        <v>0</v>
      </c>
      <c r="BI686" s="143">
        <f>IF(N686="nulová",J686,0)</f>
        <v>0</v>
      </c>
      <c r="BJ686" s="16" t="s">
        <v>86</v>
      </c>
      <c r="BK686" s="143">
        <f>ROUND(I686*H686,2)</f>
        <v>0</v>
      </c>
      <c r="BL686" s="16" t="s">
        <v>245</v>
      </c>
      <c r="BM686" s="142" t="s">
        <v>1490</v>
      </c>
    </row>
    <row r="687" spans="2:65" s="1" customFormat="1" ht="19.5">
      <c r="B687" s="31"/>
      <c r="D687" s="144" t="s">
        <v>172</v>
      </c>
      <c r="F687" s="145" t="s">
        <v>1491</v>
      </c>
      <c r="I687" s="146"/>
      <c r="L687" s="31"/>
      <c r="M687" s="147"/>
      <c r="T687" s="55"/>
      <c r="AT687" s="16" t="s">
        <v>172</v>
      </c>
      <c r="AU687" s="16" t="s">
        <v>88</v>
      </c>
    </row>
    <row r="688" spans="2:65" s="14" customFormat="1" ht="11.25">
      <c r="B688" s="162"/>
      <c r="D688" s="144" t="s">
        <v>179</v>
      </c>
      <c r="E688" s="163" t="s">
        <v>1</v>
      </c>
      <c r="F688" s="164" t="s">
        <v>1492</v>
      </c>
      <c r="H688" s="163" t="s">
        <v>1</v>
      </c>
      <c r="I688" s="165"/>
      <c r="L688" s="162"/>
      <c r="M688" s="166"/>
      <c r="T688" s="167"/>
      <c r="AT688" s="163" t="s">
        <v>179</v>
      </c>
      <c r="AU688" s="163" t="s">
        <v>88</v>
      </c>
      <c r="AV688" s="14" t="s">
        <v>86</v>
      </c>
      <c r="AW688" s="14" t="s">
        <v>34</v>
      </c>
      <c r="AX688" s="14" t="s">
        <v>78</v>
      </c>
      <c r="AY688" s="163" t="s">
        <v>162</v>
      </c>
    </row>
    <row r="689" spans="2:65" s="12" customFormat="1" ht="11.25">
      <c r="B689" s="148"/>
      <c r="D689" s="144" t="s">
        <v>179</v>
      </c>
      <c r="E689" s="149" t="s">
        <v>1</v>
      </c>
      <c r="F689" s="150" t="s">
        <v>1493</v>
      </c>
      <c r="H689" s="151">
        <v>186</v>
      </c>
      <c r="I689" s="152"/>
      <c r="L689" s="148"/>
      <c r="M689" s="153"/>
      <c r="T689" s="154"/>
      <c r="AT689" s="149" t="s">
        <v>179</v>
      </c>
      <c r="AU689" s="149" t="s">
        <v>88</v>
      </c>
      <c r="AV689" s="12" t="s">
        <v>88</v>
      </c>
      <c r="AW689" s="12" t="s">
        <v>34</v>
      </c>
      <c r="AX689" s="12" t="s">
        <v>78</v>
      </c>
      <c r="AY689" s="149" t="s">
        <v>162</v>
      </c>
    </row>
    <row r="690" spans="2:65" s="14" customFormat="1" ht="11.25">
      <c r="B690" s="162"/>
      <c r="D690" s="144" t="s">
        <v>179</v>
      </c>
      <c r="E690" s="163" t="s">
        <v>1</v>
      </c>
      <c r="F690" s="164" t="s">
        <v>1494</v>
      </c>
      <c r="H690" s="163" t="s">
        <v>1</v>
      </c>
      <c r="I690" s="165"/>
      <c r="L690" s="162"/>
      <c r="M690" s="166"/>
      <c r="T690" s="167"/>
      <c r="AT690" s="163" t="s">
        <v>179</v>
      </c>
      <c r="AU690" s="163" t="s">
        <v>88</v>
      </c>
      <c r="AV690" s="14" t="s">
        <v>86</v>
      </c>
      <c r="AW690" s="14" t="s">
        <v>34</v>
      </c>
      <c r="AX690" s="14" t="s">
        <v>78</v>
      </c>
      <c r="AY690" s="163" t="s">
        <v>162</v>
      </c>
    </row>
    <row r="691" spans="2:65" s="12" customFormat="1" ht="11.25">
      <c r="B691" s="148"/>
      <c r="D691" s="144" t="s">
        <v>179</v>
      </c>
      <c r="E691" s="149" t="s">
        <v>1</v>
      </c>
      <c r="F691" s="150" t="s">
        <v>1495</v>
      </c>
      <c r="H691" s="151">
        <v>246.5</v>
      </c>
      <c r="I691" s="152"/>
      <c r="L691" s="148"/>
      <c r="M691" s="153"/>
      <c r="T691" s="154"/>
      <c r="AT691" s="149" t="s">
        <v>179</v>
      </c>
      <c r="AU691" s="149" t="s">
        <v>88</v>
      </c>
      <c r="AV691" s="12" t="s">
        <v>88</v>
      </c>
      <c r="AW691" s="12" t="s">
        <v>34</v>
      </c>
      <c r="AX691" s="12" t="s">
        <v>78</v>
      </c>
      <c r="AY691" s="149" t="s">
        <v>162</v>
      </c>
    </row>
    <row r="692" spans="2:65" s="13" customFormat="1" ht="11.25">
      <c r="B692" s="155"/>
      <c r="D692" s="144" t="s">
        <v>179</v>
      </c>
      <c r="E692" s="156" t="s">
        <v>1</v>
      </c>
      <c r="F692" s="157" t="s">
        <v>181</v>
      </c>
      <c r="H692" s="158">
        <v>432.5</v>
      </c>
      <c r="I692" s="159"/>
      <c r="L692" s="155"/>
      <c r="M692" s="160"/>
      <c r="T692" s="161"/>
      <c r="AT692" s="156" t="s">
        <v>179</v>
      </c>
      <c r="AU692" s="156" t="s">
        <v>88</v>
      </c>
      <c r="AV692" s="13" t="s">
        <v>170</v>
      </c>
      <c r="AW692" s="13" t="s">
        <v>34</v>
      </c>
      <c r="AX692" s="13" t="s">
        <v>86</v>
      </c>
      <c r="AY692" s="156" t="s">
        <v>162</v>
      </c>
    </row>
    <row r="693" spans="2:65" s="1" customFormat="1" ht="24.2" customHeight="1">
      <c r="B693" s="31"/>
      <c r="C693" s="173" t="s">
        <v>1496</v>
      </c>
      <c r="D693" s="173" t="s">
        <v>644</v>
      </c>
      <c r="E693" s="174" t="s">
        <v>1497</v>
      </c>
      <c r="F693" s="175" t="s">
        <v>1498</v>
      </c>
      <c r="G693" s="176" t="s">
        <v>176</v>
      </c>
      <c r="H693" s="177">
        <v>195.3</v>
      </c>
      <c r="I693" s="178"/>
      <c r="J693" s="179">
        <f>ROUND(I693*H693,2)</f>
        <v>0</v>
      </c>
      <c r="K693" s="175" t="s">
        <v>169</v>
      </c>
      <c r="L693" s="180"/>
      <c r="M693" s="181" t="s">
        <v>1</v>
      </c>
      <c r="N693" s="182" t="s">
        <v>43</v>
      </c>
      <c r="P693" s="140">
        <f>O693*H693</f>
        <v>0</v>
      </c>
      <c r="Q693" s="140">
        <v>3.5000000000000001E-3</v>
      </c>
      <c r="R693" s="140">
        <f>Q693*H693</f>
        <v>0.6835500000000001</v>
      </c>
      <c r="S693" s="140">
        <v>0</v>
      </c>
      <c r="T693" s="141">
        <f>S693*H693</f>
        <v>0</v>
      </c>
      <c r="AR693" s="142" t="s">
        <v>318</v>
      </c>
      <c r="AT693" s="142" t="s">
        <v>644</v>
      </c>
      <c r="AU693" s="142" t="s">
        <v>88</v>
      </c>
      <c r="AY693" s="16" t="s">
        <v>162</v>
      </c>
      <c r="BE693" s="143">
        <f>IF(N693="základní",J693,0)</f>
        <v>0</v>
      </c>
      <c r="BF693" s="143">
        <f>IF(N693="snížená",J693,0)</f>
        <v>0</v>
      </c>
      <c r="BG693" s="143">
        <f>IF(N693="zákl. přenesená",J693,0)</f>
        <v>0</v>
      </c>
      <c r="BH693" s="143">
        <f>IF(N693="sníž. přenesená",J693,0)</f>
        <v>0</v>
      </c>
      <c r="BI693" s="143">
        <f>IF(N693="nulová",J693,0)</f>
        <v>0</v>
      </c>
      <c r="BJ693" s="16" t="s">
        <v>86</v>
      </c>
      <c r="BK693" s="143">
        <f>ROUND(I693*H693,2)</f>
        <v>0</v>
      </c>
      <c r="BL693" s="16" t="s">
        <v>245</v>
      </c>
      <c r="BM693" s="142" t="s">
        <v>1499</v>
      </c>
    </row>
    <row r="694" spans="2:65" s="12" customFormat="1" ht="11.25">
      <c r="B694" s="148"/>
      <c r="D694" s="144" t="s">
        <v>179</v>
      </c>
      <c r="E694" s="149" t="s">
        <v>1</v>
      </c>
      <c r="F694" s="150" t="s">
        <v>1500</v>
      </c>
      <c r="H694" s="151">
        <v>195.3</v>
      </c>
      <c r="I694" s="152"/>
      <c r="L694" s="148"/>
      <c r="M694" s="153"/>
      <c r="T694" s="154"/>
      <c r="AT694" s="149" t="s">
        <v>179</v>
      </c>
      <c r="AU694" s="149" t="s">
        <v>88</v>
      </c>
      <c r="AV694" s="12" t="s">
        <v>88</v>
      </c>
      <c r="AW694" s="12" t="s">
        <v>34</v>
      </c>
      <c r="AX694" s="12" t="s">
        <v>78</v>
      </c>
      <c r="AY694" s="149" t="s">
        <v>162</v>
      </c>
    </row>
    <row r="695" spans="2:65" s="13" customFormat="1" ht="11.25">
      <c r="B695" s="155"/>
      <c r="D695" s="144" t="s">
        <v>179</v>
      </c>
      <c r="E695" s="156" t="s">
        <v>1</v>
      </c>
      <c r="F695" s="157" t="s">
        <v>181</v>
      </c>
      <c r="H695" s="158">
        <v>195.3</v>
      </c>
      <c r="I695" s="159"/>
      <c r="L695" s="155"/>
      <c r="M695" s="160"/>
      <c r="T695" s="161"/>
      <c r="AT695" s="156" t="s">
        <v>179</v>
      </c>
      <c r="AU695" s="156" t="s">
        <v>88</v>
      </c>
      <c r="AV695" s="13" t="s">
        <v>170</v>
      </c>
      <c r="AW695" s="13" t="s">
        <v>34</v>
      </c>
      <c r="AX695" s="13" t="s">
        <v>86</v>
      </c>
      <c r="AY695" s="156" t="s">
        <v>162</v>
      </c>
    </row>
    <row r="696" spans="2:65" s="1" customFormat="1" ht="16.5" customHeight="1">
      <c r="B696" s="31"/>
      <c r="C696" s="173" t="s">
        <v>1501</v>
      </c>
      <c r="D696" s="173" t="s">
        <v>644</v>
      </c>
      <c r="E696" s="174" t="s">
        <v>1502</v>
      </c>
      <c r="F696" s="175" t="s">
        <v>1503</v>
      </c>
      <c r="G696" s="176" t="s">
        <v>168</v>
      </c>
      <c r="H696" s="177">
        <v>29.58</v>
      </c>
      <c r="I696" s="178"/>
      <c r="J696" s="179">
        <f>ROUND(I696*H696,2)</f>
        <v>0</v>
      </c>
      <c r="K696" s="175" t="s">
        <v>169</v>
      </c>
      <c r="L696" s="180"/>
      <c r="M696" s="181" t="s">
        <v>1</v>
      </c>
      <c r="N696" s="182" t="s">
        <v>43</v>
      </c>
      <c r="P696" s="140">
        <f>O696*H696</f>
        <v>0</v>
      </c>
      <c r="Q696" s="140">
        <v>0.03</v>
      </c>
      <c r="R696" s="140">
        <f>Q696*H696</f>
        <v>0.88739999999999997</v>
      </c>
      <c r="S696" s="140">
        <v>0</v>
      </c>
      <c r="T696" s="141">
        <f>S696*H696</f>
        <v>0</v>
      </c>
      <c r="AR696" s="142" t="s">
        <v>318</v>
      </c>
      <c r="AT696" s="142" t="s">
        <v>644</v>
      </c>
      <c r="AU696" s="142" t="s">
        <v>88</v>
      </c>
      <c r="AY696" s="16" t="s">
        <v>162</v>
      </c>
      <c r="BE696" s="143">
        <f>IF(N696="základní",J696,0)</f>
        <v>0</v>
      </c>
      <c r="BF696" s="143">
        <f>IF(N696="snížená",J696,0)</f>
        <v>0</v>
      </c>
      <c r="BG696" s="143">
        <f>IF(N696="zákl. přenesená",J696,0)</f>
        <v>0</v>
      </c>
      <c r="BH696" s="143">
        <f>IF(N696="sníž. přenesená",J696,0)</f>
        <v>0</v>
      </c>
      <c r="BI696" s="143">
        <f>IF(N696="nulová",J696,0)</f>
        <v>0</v>
      </c>
      <c r="BJ696" s="16" t="s">
        <v>86</v>
      </c>
      <c r="BK696" s="143">
        <f>ROUND(I696*H696,2)</f>
        <v>0</v>
      </c>
      <c r="BL696" s="16" t="s">
        <v>245</v>
      </c>
      <c r="BM696" s="142" t="s">
        <v>1504</v>
      </c>
    </row>
    <row r="697" spans="2:65" s="12" customFormat="1" ht="11.25">
      <c r="B697" s="148"/>
      <c r="D697" s="144" t="s">
        <v>179</v>
      </c>
      <c r="E697" s="149" t="s">
        <v>1</v>
      </c>
      <c r="F697" s="150" t="s">
        <v>1505</v>
      </c>
      <c r="H697" s="151">
        <v>29.58</v>
      </c>
      <c r="I697" s="152"/>
      <c r="L697" s="148"/>
      <c r="M697" s="153"/>
      <c r="T697" s="154"/>
      <c r="AT697" s="149" t="s">
        <v>179</v>
      </c>
      <c r="AU697" s="149" t="s">
        <v>88</v>
      </c>
      <c r="AV697" s="12" t="s">
        <v>88</v>
      </c>
      <c r="AW697" s="12" t="s">
        <v>34</v>
      </c>
      <c r="AX697" s="12" t="s">
        <v>78</v>
      </c>
      <c r="AY697" s="149" t="s">
        <v>162</v>
      </c>
    </row>
    <row r="698" spans="2:65" s="13" customFormat="1" ht="11.25">
      <c r="B698" s="155"/>
      <c r="D698" s="144" t="s">
        <v>179</v>
      </c>
      <c r="E698" s="156" t="s">
        <v>1</v>
      </c>
      <c r="F698" s="157" t="s">
        <v>181</v>
      </c>
      <c r="H698" s="158">
        <v>29.58</v>
      </c>
      <c r="I698" s="159"/>
      <c r="L698" s="155"/>
      <c r="M698" s="160"/>
      <c r="T698" s="161"/>
      <c r="AT698" s="156" t="s">
        <v>179</v>
      </c>
      <c r="AU698" s="156" t="s">
        <v>88</v>
      </c>
      <c r="AV698" s="13" t="s">
        <v>170</v>
      </c>
      <c r="AW698" s="13" t="s">
        <v>34</v>
      </c>
      <c r="AX698" s="13" t="s">
        <v>86</v>
      </c>
      <c r="AY698" s="156" t="s">
        <v>162</v>
      </c>
    </row>
    <row r="699" spans="2:65" s="1" customFormat="1" ht="24.2" customHeight="1">
      <c r="B699" s="31"/>
      <c r="C699" s="131" t="s">
        <v>1506</v>
      </c>
      <c r="D699" s="131" t="s">
        <v>165</v>
      </c>
      <c r="E699" s="132" t="s">
        <v>1507</v>
      </c>
      <c r="F699" s="133" t="s">
        <v>1508</v>
      </c>
      <c r="G699" s="134" t="s">
        <v>176</v>
      </c>
      <c r="H699" s="135">
        <v>422.5</v>
      </c>
      <c r="I699" s="136"/>
      <c r="J699" s="137">
        <f>ROUND(I699*H699,2)</f>
        <v>0</v>
      </c>
      <c r="K699" s="133" t="s">
        <v>169</v>
      </c>
      <c r="L699" s="31"/>
      <c r="M699" s="138" t="s">
        <v>1</v>
      </c>
      <c r="N699" s="139" t="s">
        <v>43</v>
      </c>
      <c r="P699" s="140">
        <f>O699*H699</f>
        <v>0</v>
      </c>
      <c r="Q699" s="140">
        <v>0</v>
      </c>
      <c r="R699" s="140">
        <f>Q699*H699</f>
        <v>0</v>
      </c>
      <c r="S699" s="140">
        <v>0</v>
      </c>
      <c r="T699" s="141">
        <f>S699*H699</f>
        <v>0</v>
      </c>
      <c r="AR699" s="142" t="s">
        <v>245</v>
      </c>
      <c r="AT699" s="142" t="s">
        <v>165</v>
      </c>
      <c r="AU699" s="142" t="s">
        <v>88</v>
      </c>
      <c r="AY699" s="16" t="s">
        <v>162</v>
      </c>
      <c r="BE699" s="143">
        <f>IF(N699="základní",J699,0)</f>
        <v>0</v>
      </c>
      <c r="BF699" s="143">
        <f>IF(N699="snížená",J699,0)</f>
        <v>0</v>
      </c>
      <c r="BG699" s="143">
        <f>IF(N699="zákl. přenesená",J699,0)</f>
        <v>0</v>
      </c>
      <c r="BH699" s="143">
        <f>IF(N699="sníž. přenesená",J699,0)</f>
        <v>0</v>
      </c>
      <c r="BI699" s="143">
        <f>IF(N699="nulová",J699,0)</f>
        <v>0</v>
      </c>
      <c r="BJ699" s="16" t="s">
        <v>86</v>
      </c>
      <c r="BK699" s="143">
        <f>ROUND(I699*H699,2)</f>
        <v>0</v>
      </c>
      <c r="BL699" s="16" t="s">
        <v>245</v>
      </c>
      <c r="BM699" s="142" t="s">
        <v>1509</v>
      </c>
    </row>
    <row r="700" spans="2:65" s="1" customFormat="1" ht="19.5">
      <c r="B700" s="31"/>
      <c r="D700" s="144" t="s">
        <v>172</v>
      </c>
      <c r="F700" s="145" t="s">
        <v>1510</v>
      </c>
      <c r="I700" s="146"/>
      <c r="L700" s="31"/>
      <c r="M700" s="147"/>
      <c r="T700" s="55"/>
      <c r="AT700" s="16" t="s">
        <v>172</v>
      </c>
      <c r="AU700" s="16" t="s">
        <v>88</v>
      </c>
    </row>
    <row r="701" spans="2:65" s="14" customFormat="1" ht="11.25">
      <c r="B701" s="162"/>
      <c r="D701" s="144" t="s">
        <v>179</v>
      </c>
      <c r="E701" s="163" t="s">
        <v>1</v>
      </c>
      <c r="F701" s="164" t="s">
        <v>1511</v>
      </c>
      <c r="H701" s="163" t="s">
        <v>1</v>
      </c>
      <c r="I701" s="165"/>
      <c r="L701" s="162"/>
      <c r="M701" s="166"/>
      <c r="T701" s="167"/>
      <c r="AT701" s="163" t="s">
        <v>179</v>
      </c>
      <c r="AU701" s="163" t="s">
        <v>88</v>
      </c>
      <c r="AV701" s="14" t="s">
        <v>86</v>
      </c>
      <c r="AW701" s="14" t="s">
        <v>34</v>
      </c>
      <c r="AX701" s="14" t="s">
        <v>78</v>
      </c>
      <c r="AY701" s="163" t="s">
        <v>162</v>
      </c>
    </row>
    <row r="702" spans="2:65" s="12" customFormat="1" ht="11.25">
      <c r="B702" s="148"/>
      <c r="D702" s="144" t="s">
        <v>179</v>
      </c>
      <c r="E702" s="149" t="s">
        <v>1</v>
      </c>
      <c r="F702" s="150" t="s">
        <v>1512</v>
      </c>
      <c r="H702" s="151">
        <v>422.5</v>
      </c>
      <c r="I702" s="152"/>
      <c r="L702" s="148"/>
      <c r="M702" s="153"/>
      <c r="T702" s="154"/>
      <c r="AT702" s="149" t="s">
        <v>179</v>
      </c>
      <c r="AU702" s="149" t="s">
        <v>88</v>
      </c>
      <c r="AV702" s="12" t="s">
        <v>88</v>
      </c>
      <c r="AW702" s="12" t="s">
        <v>34</v>
      </c>
      <c r="AX702" s="12" t="s">
        <v>78</v>
      </c>
      <c r="AY702" s="149" t="s">
        <v>162</v>
      </c>
    </row>
    <row r="703" spans="2:65" s="13" customFormat="1" ht="11.25">
      <c r="B703" s="155"/>
      <c r="D703" s="144" t="s">
        <v>179</v>
      </c>
      <c r="E703" s="156" t="s">
        <v>1</v>
      </c>
      <c r="F703" s="157" t="s">
        <v>181</v>
      </c>
      <c r="H703" s="158">
        <v>422.5</v>
      </c>
      <c r="I703" s="159"/>
      <c r="L703" s="155"/>
      <c r="M703" s="160"/>
      <c r="T703" s="161"/>
      <c r="AT703" s="156" t="s">
        <v>179</v>
      </c>
      <c r="AU703" s="156" t="s">
        <v>88</v>
      </c>
      <c r="AV703" s="13" t="s">
        <v>170</v>
      </c>
      <c r="AW703" s="13" t="s">
        <v>34</v>
      </c>
      <c r="AX703" s="13" t="s">
        <v>86</v>
      </c>
      <c r="AY703" s="156" t="s">
        <v>162</v>
      </c>
    </row>
    <row r="704" spans="2:65" s="1" customFormat="1" ht="16.5" customHeight="1">
      <c r="B704" s="31"/>
      <c r="C704" s="173" t="s">
        <v>1513</v>
      </c>
      <c r="D704" s="173" t="s">
        <v>644</v>
      </c>
      <c r="E704" s="174" t="s">
        <v>1514</v>
      </c>
      <c r="F704" s="175" t="s">
        <v>1515</v>
      </c>
      <c r="G704" s="176" t="s">
        <v>176</v>
      </c>
      <c r="H704" s="177">
        <v>464.75</v>
      </c>
      <c r="I704" s="178"/>
      <c r="J704" s="179">
        <f>ROUND(I704*H704,2)</f>
        <v>0</v>
      </c>
      <c r="K704" s="175" t="s">
        <v>1</v>
      </c>
      <c r="L704" s="180"/>
      <c r="M704" s="181" t="s">
        <v>1</v>
      </c>
      <c r="N704" s="182" t="s">
        <v>43</v>
      </c>
      <c r="P704" s="140">
        <f>O704*H704</f>
        <v>0</v>
      </c>
      <c r="Q704" s="140">
        <v>0</v>
      </c>
      <c r="R704" s="140">
        <f>Q704*H704</f>
        <v>0</v>
      </c>
      <c r="S704" s="140">
        <v>0</v>
      </c>
      <c r="T704" s="141">
        <f>S704*H704</f>
        <v>0</v>
      </c>
      <c r="AR704" s="142" t="s">
        <v>318</v>
      </c>
      <c r="AT704" s="142" t="s">
        <v>644</v>
      </c>
      <c r="AU704" s="142" t="s">
        <v>88</v>
      </c>
      <c r="AY704" s="16" t="s">
        <v>162</v>
      </c>
      <c r="BE704" s="143">
        <f>IF(N704="základní",J704,0)</f>
        <v>0</v>
      </c>
      <c r="BF704" s="143">
        <f>IF(N704="snížená",J704,0)</f>
        <v>0</v>
      </c>
      <c r="BG704" s="143">
        <f>IF(N704="zákl. přenesená",J704,0)</f>
        <v>0</v>
      </c>
      <c r="BH704" s="143">
        <f>IF(N704="sníž. přenesená",J704,0)</f>
        <v>0</v>
      </c>
      <c r="BI704" s="143">
        <f>IF(N704="nulová",J704,0)</f>
        <v>0</v>
      </c>
      <c r="BJ704" s="16" t="s">
        <v>86</v>
      </c>
      <c r="BK704" s="143">
        <f>ROUND(I704*H704,2)</f>
        <v>0</v>
      </c>
      <c r="BL704" s="16" t="s">
        <v>245</v>
      </c>
      <c r="BM704" s="142" t="s">
        <v>1516</v>
      </c>
    </row>
    <row r="705" spans="2:65" s="12" customFormat="1" ht="11.25">
      <c r="B705" s="148"/>
      <c r="D705" s="144" t="s">
        <v>179</v>
      </c>
      <c r="E705" s="149" t="s">
        <v>1</v>
      </c>
      <c r="F705" s="150" t="s">
        <v>1517</v>
      </c>
      <c r="H705" s="151">
        <v>464.75</v>
      </c>
      <c r="I705" s="152"/>
      <c r="L705" s="148"/>
      <c r="M705" s="153"/>
      <c r="T705" s="154"/>
      <c r="AT705" s="149" t="s">
        <v>179</v>
      </c>
      <c r="AU705" s="149" t="s">
        <v>88</v>
      </c>
      <c r="AV705" s="12" t="s">
        <v>88</v>
      </c>
      <c r="AW705" s="12" t="s">
        <v>34</v>
      </c>
      <c r="AX705" s="12" t="s">
        <v>78</v>
      </c>
      <c r="AY705" s="149" t="s">
        <v>162</v>
      </c>
    </row>
    <row r="706" spans="2:65" s="13" customFormat="1" ht="11.25">
      <c r="B706" s="155"/>
      <c r="D706" s="144" t="s">
        <v>179</v>
      </c>
      <c r="E706" s="156" t="s">
        <v>1</v>
      </c>
      <c r="F706" s="157" t="s">
        <v>181</v>
      </c>
      <c r="H706" s="158">
        <v>464.75</v>
      </c>
      <c r="I706" s="159"/>
      <c r="L706" s="155"/>
      <c r="M706" s="160"/>
      <c r="T706" s="161"/>
      <c r="AT706" s="156" t="s">
        <v>179</v>
      </c>
      <c r="AU706" s="156" t="s">
        <v>88</v>
      </c>
      <c r="AV706" s="13" t="s">
        <v>170</v>
      </c>
      <c r="AW706" s="13" t="s">
        <v>34</v>
      </c>
      <c r="AX706" s="13" t="s">
        <v>86</v>
      </c>
      <c r="AY706" s="156" t="s">
        <v>162</v>
      </c>
    </row>
    <row r="707" spans="2:65" s="1" customFormat="1" ht="24.2" customHeight="1">
      <c r="B707" s="31"/>
      <c r="C707" s="131" t="s">
        <v>1518</v>
      </c>
      <c r="D707" s="131" t="s">
        <v>165</v>
      </c>
      <c r="E707" s="132" t="s">
        <v>1519</v>
      </c>
      <c r="F707" s="133" t="s">
        <v>1520</v>
      </c>
      <c r="G707" s="134" t="s">
        <v>1370</v>
      </c>
      <c r="H707" s="183"/>
      <c r="I707" s="136"/>
      <c r="J707" s="137">
        <f>ROUND(I707*H707,2)</f>
        <v>0</v>
      </c>
      <c r="K707" s="133" t="s">
        <v>169</v>
      </c>
      <c r="L707" s="31"/>
      <c r="M707" s="138" t="s">
        <v>1</v>
      </c>
      <c r="N707" s="139" t="s">
        <v>43</v>
      </c>
      <c r="P707" s="140">
        <f>O707*H707</f>
        <v>0</v>
      </c>
      <c r="Q707" s="140">
        <v>0</v>
      </c>
      <c r="R707" s="140">
        <f>Q707*H707</f>
        <v>0</v>
      </c>
      <c r="S707" s="140">
        <v>0</v>
      </c>
      <c r="T707" s="141">
        <f>S707*H707</f>
        <v>0</v>
      </c>
      <c r="AR707" s="142" t="s">
        <v>245</v>
      </c>
      <c r="AT707" s="142" t="s">
        <v>165</v>
      </c>
      <c r="AU707" s="142" t="s">
        <v>88</v>
      </c>
      <c r="AY707" s="16" t="s">
        <v>162</v>
      </c>
      <c r="BE707" s="143">
        <f>IF(N707="základní",J707,0)</f>
        <v>0</v>
      </c>
      <c r="BF707" s="143">
        <f>IF(N707="snížená",J707,0)</f>
        <v>0</v>
      </c>
      <c r="BG707" s="143">
        <f>IF(N707="zákl. přenesená",J707,0)</f>
        <v>0</v>
      </c>
      <c r="BH707" s="143">
        <f>IF(N707="sníž. přenesená",J707,0)</f>
        <v>0</v>
      </c>
      <c r="BI707" s="143">
        <f>IF(N707="nulová",J707,0)</f>
        <v>0</v>
      </c>
      <c r="BJ707" s="16" t="s">
        <v>86</v>
      </c>
      <c r="BK707" s="143">
        <f>ROUND(I707*H707,2)</f>
        <v>0</v>
      </c>
      <c r="BL707" s="16" t="s">
        <v>245</v>
      </c>
      <c r="BM707" s="142" t="s">
        <v>1521</v>
      </c>
    </row>
    <row r="708" spans="2:65" s="11" customFormat="1" ht="22.9" customHeight="1">
      <c r="B708" s="119"/>
      <c r="D708" s="120" t="s">
        <v>77</v>
      </c>
      <c r="E708" s="129" t="s">
        <v>394</v>
      </c>
      <c r="F708" s="129" t="s">
        <v>395</v>
      </c>
      <c r="I708" s="122"/>
      <c r="J708" s="130">
        <f>BK708</f>
        <v>0</v>
      </c>
      <c r="L708" s="119"/>
      <c r="M708" s="124"/>
      <c r="P708" s="125">
        <f>SUM(P709:P730)</f>
        <v>0</v>
      </c>
      <c r="R708" s="125">
        <f>SUM(R709:R730)</f>
        <v>3.0026031999999998</v>
      </c>
      <c r="T708" s="126">
        <f>SUM(T709:T730)</f>
        <v>0</v>
      </c>
      <c r="AR708" s="120" t="s">
        <v>88</v>
      </c>
      <c r="AT708" s="127" t="s">
        <v>77</v>
      </c>
      <c r="AU708" s="127" t="s">
        <v>86</v>
      </c>
      <c r="AY708" s="120" t="s">
        <v>162</v>
      </c>
      <c r="BK708" s="128">
        <f>SUM(BK709:BK730)</f>
        <v>0</v>
      </c>
    </row>
    <row r="709" spans="2:65" s="1" customFormat="1" ht="24.2" customHeight="1">
      <c r="B709" s="31"/>
      <c r="C709" s="131" t="s">
        <v>1522</v>
      </c>
      <c r="D709" s="131" t="s">
        <v>165</v>
      </c>
      <c r="E709" s="132" t="s">
        <v>1523</v>
      </c>
      <c r="F709" s="133" t="s">
        <v>1524</v>
      </c>
      <c r="G709" s="134" t="s">
        <v>168</v>
      </c>
      <c r="H709" s="135">
        <v>0.63</v>
      </c>
      <c r="I709" s="136"/>
      <c r="J709" s="137">
        <f>ROUND(I709*H709,2)</f>
        <v>0</v>
      </c>
      <c r="K709" s="133" t="s">
        <v>169</v>
      </c>
      <c r="L709" s="31"/>
      <c r="M709" s="138" t="s">
        <v>1</v>
      </c>
      <c r="N709" s="139" t="s">
        <v>43</v>
      </c>
      <c r="P709" s="140">
        <f>O709*H709</f>
        <v>0</v>
      </c>
      <c r="Q709" s="140">
        <v>1.2540000000000001E-2</v>
      </c>
      <c r="R709" s="140">
        <f>Q709*H709</f>
        <v>7.9002000000000013E-3</v>
      </c>
      <c r="S709" s="140">
        <v>0</v>
      </c>
      <c r="T709" s="141">
        <f>S709*H709</f>
        <v>0</v>
      </c>
      <c r="AR709" s="142" t="s">
        <v>245</v>
      </c>
      <c r="AT709" s="142" t="s">
        <v>165</v>
      </c>
      <c r="AU709" s="142" t="s">
        <v>88</v>
      </c>
      <c r="AY709" s="16" t="s">
        <v>162</v>
      </c>
      <c r="BE709" s="143">
        <f>IF(N709="základní",J709,0)</f>
        <v>0</v>
      </c>
      <c r="BF709" s="143">
        <f>IF(N709="snížená",J709,0)</f>
        <v>0</v>
      </c>
      <c r="BG709" s="143">
        <f>IF(N709="zákl. přenesená",J709,0)</f>
        <v>0</v>
      </c>
      <c r="BH709" s="143">
        <f>IF(N709="sníž. přenesená",J709,0)</f>
        <v>0</v>
      </c>
      <c r="BI709" s="143">
        <f>IF(N709="nulová",J709,0)</f>
        <v>0</v>
      </c>
      <c r="BJ709" s="16" t="s">
        <v>86</v>
      </c>
      <c r="BK709" s="143">
        <f>ROUND(I709*H709,2)</f>
        <v>0</v>
      </c>
      <c r="BL709" s="16" t="s">
        <v>245</v>
      </c>
      <c r="BM709" s="142" t="s">
        <v>1525</v>
      </c>
    </row>
    <row r="710" spans="2:65" s="1" customFormat="1" ht="24.2" customHeight="1">
      <c r="B710" s="31"/>
      <c r="C710" s="131" t="s">
        <v>1526</v>
      </c>
      <c r="D710" s="131" t="s">
        <v>165</v>
      </c>
      <c r="E710" s="132" t="s">
        <v>1527</v>
      </c>
      <c r="F710" s="133" t="s">
        <v>1528</v>
      </c>
      <c r="G710" s="134" t="s">
        <v>1467</v>
      </c>
      <c r="H710" s="135">
        <v>21</v>
      </c>
      <c r="I710" s="136"/>
      <c r="J710" s="137">
        <f>ROUND(I710*H710,2)</f>
        <v>0</v>
      </c>
      <c r="K710" s="133" t="s">
        <v>1</v>
      </c>
      <c r="L710" s="31"/>
      <c r="M710" s="138" t="s">
        <v>1</v>
      </c>
      <c r="N710" s="139" t="s">
        <v>43</v>
      </c>
      <c r="P710" s="140">
        <f>O710*H710</f>
        <v>0</v>
      </c>
      <c r="Q710" s="140">
        <v>0</v>
      </c>
      <c r="R710" s="140">
        <f>Q710*H710</f>
        <v>0</v>
      </c>
      <c r="S710" s="140">
        <v>0</v>
      </c>
      <c r="T710" s="141">
        <f>S710*H710</f>
        <v>0</v>
      </c>
      <c r="AR710" s="142" t="s">
        <v>245</v>
      </c>
      <c r="AT710" s="142" t="s">
        <v>165</v>
      </c>
      <c r="AU710" s="142" t="s">
        <v>88</v>
      </c>
      <c r="AY710" s="16" t="s">
        <v>162</v>
      </c>
      <c r="BE710" s="143">
        <f>IF(N710="základní",J710,0)</f>
        <v>0</v>
      </c>
      <c r="BF710" s="143">
        <f>IF(N710="snížená",J710,0)</f>
        <v>0</v>
      </c>
      <c r="BG710" s="143">
        <f>IF(N710="zákl. přenesená",J710,0)</f>
        <v>0</v>
      </c>
      <c r="BH710" s="143">
        <f>IF(N710="sníž. přenesená",J710,0)</f>
        <v>0</v>
      </c>
      <c r="BI710" s="143">
        <f>IF(N710="nulová",J710,0)</f>
        <v>0</v>
      </c>
      <c r="BJ710" s="16" t="s">
        <v>86</v>
      </c>
      <c r="BK710" s="143">
        <f>ROUND(I710*H710,2)</f>
        <v>0</v>
      </c>
      <c r="BL710" s="16" t="s">
        <v>245</v>
      </c>
      <c r="BM710" s="142" t="s">
        <v>1529</v>
      </c>
    </row>
    <row r="711" spans="2:65" s="1" customFormat="1" ht="33" customHeight="1">
      <c r="B711" s="31"/>
      <c r="C711" s="131" t="s">
        <v>1530</v>
      </c>
      <c r="D711" s="131" t="s">
        <v>165</v>
      </c>
      <c r="E711" s="132" t="s">
        <v>1531</v>
      </c>
      <c r="F711" s="133" t="s">
        <v>1532</v>
      </c>
      <c r="G711" s="134" t="s">
        <v>208</v>
      </c>
      <c r="H711" s="135">
        <v>35.5</v>
      </c>
      <c r="I711" s="136"/>
      <c r="J711" s="137">
        <f>ROUND(I711*H711,2)</f>
        <v>0</v>
      </c>
      <c r="K711" s="133" t="s">
        <v>169</v>
      </c>
      <c r="L711" s="31"/>
      <c r="M711" s="138" t="s">
        <v>1</v>
      </c>
      <c r="N711" s="139" t="s">
        <v>43</v>
      </c>
      <c r="P711" s="140">
        <f>O711*H711</f>
        <v>0</v>
      </c>
      <c r="Q711" s="140">
        <v>0</v>
      </c>
      <c r="R711" s="140">
        <f>Q711*H711</f>
        <v>0</v>
      </c>
      <c r="S711" s="140">
        <v>0</v>
      </c>
      <c r="T711" s="141">
        <f>S711*H711</f>
        <v>0</v>
      </c>
      <c r="AR711" s="142" t="s">
        <v>245</v>
      </c>
      <c r="AT711" s="142" t="s">
        <v>165</v>
      </c>
      <c r="AU711" s="142" t="s">
        <v>88</v>
      </c>
      <c r="AY711" s="16" t="s">
        <v>162</v>
      </c>
      <c r="BE711" s="143">
        <f>IF(N711="základní",J711,0)</f>
        <v>0</v>
      </c>
      <c r="BF711" s="143">
        <f>IF(N711="snížená",J711,0)</f>
        <v>0</v>
      </c>
      <c r="BG711" s="143">
        <f>IF(N711="zákl. přenesená",J711,0)</f>
        <v>0</v>
      </c>
      <c r="BH711" s="143">
        <f>IF(N711="sníž. přenesená",J711,0)</f>
        <v>0</v>
      </c>
      <c r="BI711" s="143">
        <f>IF(N711="nulová",J711,0)</f>
        <v>0</v>
      </c>
      <c r="BJ711" s="16" t="s">
        <v>86</v>
      </c>
      <c r="BK711" s="143">
        <f>ROUND(I711*H711,2)</f>
        <v>0</v>
      </c>
      <c r="BL711" s="16" t="s">
        <v>245</v>
      </c>
      <c r="BM711" s="142" t="s">
        <v>1533</v>
      </c>
    </row>
    <row r="712" spans="2:65" s="1" customFormat="1" ht="29.25">
      <c r="B712" s="31"/>
      <c r="D712" s="144" t="s">
        <v>172</v>
      </c>
      <c r="F712" s="145" t="s">
        <v>1534</v>
      </c>
      <c r="I712" s="146"/>
      <c r="L712" s="31"/>
      <c r="M712" s="147"/>
      <c r="T712" s="55"/>
      <c r="AT712" s="16" t="s">
        <v>172</v>
      </c>
      <c r="AU712" s="16" t="s">
        <v>88</v>
      </c>
    </row>
    <row r="713" spans="2:65" s="1" customFormat="1" ht="21.75" customHeight="1">
      <c r="B713" s="31"/>
      <c r="C713" s="173" t="s">
        <v>1535</v>
      </c>
      <c r="D713" s="173" t="s">
        <v>644</v>
      </c>
      <c r="E713" s="174" t="s">
        <v>1536</v>
      </c>
      <c r="F713" s="175" t="s">
        <v>1537</v>
      </c>
      <c r="G713" s="176" t="s">
        <v>168</v>
      </c>
      <c r="H713" s="177">
        <v>0.63</v>
      </c>
      <c r="I713" s="178"/>
      <c r="J713" s="179">
        <f>ROUND(I713*H713,2)</f>
        <v>0</v>
      </c>
      <c r="K713" s="175" t="s">
        <v>169</v>
      </c>
      <c r="L713" s="180"/>
      <c r="M713" s="181" t="s">
        <v>1</v>
      </c>
      <c r="N713" s="182" t="s">
        <v>43</v>
      </c>
      <c r="P713" s="140">
        <f>O713*H713</f>
        <v>0</v>
      </c>
      <c r="Q713" s="140">
        <v>0.55000000000000004</v>
      </c>
      <c r="R713" s="140">
        <f>Q713*H713</f>
        <v>0.34650000000000003</v>
      </c>
      <c r="S713" s="140">
        <v>0</v>
      </c>
      <c r="T713" s="141">
        <f>S713*H713</f>
        <v>0</v>
      </c>
      <c r="AR713" s="142" t="s">
        <v>318</v>
      </c>
      <c r="AT713" s="142" t="s">
        <v>644</v>
      </c>
      <c r="AU713" s="142" t="s">
        <v>88</v>
      </c>
      <c r="AY713" s="16" t="s">
        <v>162</v>
      </c>
      <c r="BE713" s="143">
        <f>IF(N713="základní",J713,0)</f>
        <v>0</v>
      </c>
      <c r="BF713" s="143">
        <f>IF(N713="snížená",J713,0)</f>
        <v>0</v>
      </c>
      <c r="BG713" s="143">
        <f>IF(N713="zákl. přenesená",J713,0)</f>
        <v>0</v>
      </c>
      <c r="BH713" s="143">
        <f>IF(N713="sníž. přenesená",J713,0)</f>
        <v>0</v>
      </c>
      <c r="BI713" s="143">
        <f>IF(N713="nulová",J713,0)</f>
        <v>0</v>
      </c>
      <c r="BJ713" s="16" t="s">
        <v>86</v>
      </c>
      <c r="BK713" s="143">
        <f>ROUND(I713*H713,2)</f>
        <v>0</v>
      </c>
      <c r="BL713" s="16" t="s">
        <v>245</v>
      </c>
      <c r="BM713" s="142" t="s">
        <v>1538</v>
      </c>
    </row>
    <row r="714" spans="2:65" s="12" customFormat="1" ht="11.25">
      <c r="B714" s="148"/>
      <c r="D714" s="144" t="s">
        <v>179</v>
      </c>
      <c r="E714" s="149" t="s">
        <v>1</v>
      </c>
      <c r="F714" s="150" t="s">
        <v>1539</v>
      </c>
      <c r="H714" s="151">
        <v>0.63</v>
      </c>
      <c r="I714" s="152"/>
      <c r="L714" s="148"/>
      <c r="M714" s="153"/>
      <c r="T714" s="154"/>
      <c r="AT714" s="149" t="s">
        <v>179</v>
      </c>
      <c r="AU714" s="149" t="s">
        <v>88</v>
      </c>
      <c r="AV714" s="12" t="s">
        <v>88</v>
      </c>
      <c r="AW714" s="12" t="s">
        <v>34</v>
      </c>
      <c r="AX714" s="12" t="s">
        <v>78</v>
      </c>
      <c r="AY714" s="149" t="s">
        <v>162</v>
      </c>
    </row>
    <row r="715" spans="2:65" s="13" customFormat="1" ht="11.25">
      <c r="B715" s="155"/>
      <c r="D715" s="144" t="s">
        <v>179</v>
      </c>
      <c r="E715" s="156" t="s">
        <v>1</v>
      </c>
      <c r="F715" s="157" t="s">
        <v>181</v>
      </c>
      <c r="H715" s="158">
        <v>0.63</v>
      </c>
      <c r="I715" s="159"/>
      <c r="L715" s="155"/>
      <c r="M715" s="160"/>
      <c r="T715" s="161"/>
      <c r="AT715" s="156" t="s">
        <v>179</v>
      </c>
      <c r="AU715" s="156" t="s">
        <v>88</v>
      </c>
      <c r="AV715" s="13" t="s">
        <v>170</v>
      </c>
      <c r="AW715" s="13" t="s">
        <v>34</v>
      </c>
      <c r="AX715" s="13" t="s">
        <v>86</v>
      </c>
      <c r="AY715" s="156" t="s">
        <v>162</v>
      </c>
    </row>
    <row r="716" spans="2:65" s="1" customFormat="1" ht="33" customHeight="1">
      <c r="B716" s="31"/>
      <c r="C716" s="131" t="s">
        <v>1540</v>
      </c>
      <c r="D716" s="131" t="s">
        <v>165</v>
      </c>
      <c r="E716" s="132" t="s">
        <v>1541</v>
      </c>
      <c r="F716" s="133" t="s">
        <v>1542</v>
      </c>
      <c r="G716" s="134" t="s">
        <v>176</v>
      </c>
      <c r="H716" s="135">
        <v>186.1</v>
      </c>
      <c r="I716" s="136"/>
      <c r="J716" s="137">
        <f>ROUND(I716*H716,2)</f>
        <v>0</v>
      </c>
      <c r="K716" s="133" t="s">
        <v>169</v>
      </c>
      <c r="L716" s="31"/>
      <c r="M716" s="138" t="s">
        <v>1</v>
      </c>
      <c r="N716" s="139" t="s">
        <v>43</v>
      </c>
      <c r="P716" s="140">
        <f>O716*H716</f>
        <v>0</v>
      </c>
      <c r="Q716" s="140">
        <v>1.423E-2</v>
      </c>
      <c r="R716" s="140">
        <f>Q716*H716</f>
        <v>2.6482029999999996</v>
      </c>
      <c r="S716" s="140">
        <v>0</v>
      </c>
      <c r="T716" s="141">
        <f>S716*H716</f>
        <v>0</v>
      </c>
      <c r="AR716" s="142" t="s">
        <v>245</v>
      </c>
      <c r="AT716" s="142" t="s">
        <v>165</v>
      </c>
      <c r="AU716" s="142" t="s">
        <v>88</v>
      </c>
      <c r="AY716" s="16" t="s">
        <v>162</v>
      </c>
      <c r="BE716" s="143">
        <f>IF(N716="základní",J716,0)</f>
        <v>0</v>
      </c>
      <c r="BF716" s="143">
        <f>IF(N716="snížená",J716,0)</f>
        <v>0</v>
      </c>
      <c r="BG716" s="143">
        <f>IF(N716="zákl. přenesená",J716,0)</f>
        <v>0</v>
      </c>
      <c r="BH716" s="143">
        <f>IF(N716="sníž. přenesená",J716,0)</f>
        <v>0</v>
      </c>
      <c r="BI716" s="143">
        <f>IF(N716="nulová",J716,0)</f>
        <v>0</v>
      </c>
      <c r="BJ716" s="16" t="s">
        <v>86</v>
      </c>
      <c r="BK716" s="143">
        <f>ROUND(I716*H716,2)</f>
        <v>0</v>
      </c>
      <c r="BL716" s="16" t="s">
        <v>245</v>
      </c>
      <c r="BM716" s="142" t="s">
        <v>1543</v>
      </c>
    </row>
    <row r="717" spans="2:65" s="1" customFormat="1" ht="19.5">
      <c r="B717" s="31"/>
      <c r="D717" s="144" t="s">
        <v>172</v>
      </c>
      <c r="F717" s="145" t="s">
        <v>1510</v>
      </c>
      <c r="I717" s="146"/>
      <c r="L717" s="31"/>
      <c r="M717" s="147"/>
      <c r="T717" s="55"/>
      <c r="AT717" s="16" t="s">
        <v>172</v>
      </c>
      <c r="AU717" s="16" t="s">
        <v>88</v>
      </c>
    </row>
    <row r="718" spans="2:65" s="14" customFormat="1" ht="11.25">
      <c r="B718" s="162"/>
      <c r="D718" s="144" t="s">
        <v>179</v>
      </c>
      <c r="E718" s="163" t="s">
        <v>1</v>
      </c>
      <c r="F718" s="164" t="s">
        <v>1544</v>
      </c>
      <c r="H718" s="163" t="s">
        <v>1</v>
      </c>
      <c r="I718" s="165"/>
      <c r="L718" s="162"/>
      <c r="M718" s="166"/>
      <c r="T718" s="167"/>
      <c r="AT718" s="163" t="s">
        <v>179</v>
      </c>
      <c r="AU718" s="163" t="s">
        <v>88</v>
      </c>
      <c r="AV718" s="14" t="s">
        <v>86</v>
      </c>
      <c r="AW718" s="14" t="s">
        <v>34</v>
      </c>
      <c r="AX718" s="14" t="s">
        <v>78</v>
      </c>
      <c r="AY718" s="163" t="s">
        <v>162</v>
      </c>
    </row>
    <row r="719" spans="2:65" s="12" customFormat="1" ht="11.25">
      <c r="B719" s="148"/>
      <c r="D719" s="144" t="s">
        <v>179</v>
      </c>
      <c r="E719" s="149" t="s">
        <v>1</v>
      </c>
      <c r="F719" s="150" t="s">
        <v>163</v>
      </c>
      <c r="H719" s="151">
        <v>9</v>
      </c>
      <c r="I719" s="152"/>
      <c r="L719" s="148"/>
      <c r="M719" s="153"/>
      <c r="T719" s="154"/>
      <c r="AT719" s="149" t="s">
        <v>179</v>
      </c>
      <c r="AU719" s="149" t="s">
        <v>88</v>
      </c>
      <c r="AV719" s="12" t="s">
        <v>88</v>
      </c>
      <c r="AW719" s="12" t="s">
        <v>34</v>
      </c>
      <c r="AX719" s="12" t="s">
        <v>78</v>
      </c>
      <c r="AY719" s="149" t="s">
        <v>162</v>
      </c>
    </row>
    <row r="720" spans="2:65" s="14" customFormat="1" ht="11.25">
      <c r="B720" s="162"/>
      <c r="D720" s="144" t="s">
        <v>179</v>
      </c>
      <c r="E720" s="163" t="s">
        <v>1</v>
      </c>
      <c r="F720" s="164" t="s">
        <v>1545</v>
      </c>
      <c r="H720" s="163" t="s">
        <v>1</v>
      </c>
      <c r="I720" s="165"/>
      <c r="L720" s="162"/>
      <c r="M720" s="166"/>
      <c r="T720" s="167"/>
      <c r="AT720" s="163" t="s">
        <v>179</v>
      </c>
      <c r="AU720" s="163" t="s">
        <v>88</v>
      </c>
      <c r="AV720" s="14" t="s">
        <v>86</v>
      </c>
      <c r="AW720" s="14" t="s">
        <v>34</v>
      </c>
      <c r="AX720" s="14" t="s">
        <v>78</v>
      </c>
      <c r="AY720" s="163" t="s">
        <v>162</v>
      </c>
    </row>
    <row r="721" spans="2:65" s="12" customFormat="1" ht="11.25">
      <c r="B721" s="148"/>
      <c r="D721" s="144" t="s">
        <v>179</v>
      </c>
      <c r="E721" s="149" t="s">
        <v>1</v>
      </c>
      <c r="F721" s="150" t="s">
        <v>1546</v>
      </c>
      <c r="H721" s="151">
        <v>177.1</v>
      </c>
      <c r="I721" s="152"/>
      <c r="L721" s="148"/>
      <c r="M721" s="153"/>
      <c r="T721" s="154"/>
      <c r="AT721" s="149" t="s">
        <v>179</v>
      </c>
      <c r="AU721" s="149" t="s">
        <v>88</v>
      </c>
      <c r="AV721" s="12" t="s">
        <v>88</v>
      </c>
      <c r="AW721" s="12" t="s">
        <v>34</v>
      </c>
      <c r="AX721" s="12" t="s">
        <v>78</v>
      </c>
      <c r="AY721" s="149" t="s">
        <v>162</v>
      </c>
    </row>
    <row r="722" spans="2:65" s="13" customFormat="1" ht="11.25">
      <c r="B722" s="155"/>
      <c r="D722" s="144" t="s">
        <v>179</v>
      </c>
      <c r="E722" s="156" t="s">
        <v>1</v>
      </c>
      <c r="F722" s="157" t="s">
        <v>181</v>
      </c>
      <c r="H722" s="158">
        <v>186.1</v>
      </c>
      <c r="I722" s="159"/>
      <c r="L722" s="155"/>
      <c r="M722" s="160"/>
      <c r="T722" s="161"/>
      <c r="AT722" s="156" t="s">
        <v>179</v>
      </c>
      <c r="AU722" s="156" t="s">
        <v>88</v>
      </c>
      <c r="AV722" s="13" t="s">
        <v>170</v>
      </c>
      <c r="AW722" s="13" t="s">
        <v>34</v>
      </c>
      <c r="AX722" s="13" t="s">
        <v>86</v>
      </c>
      <c r="AY722" s="156" t="s">
        <v>162</v>
      </c>
    </row>
    <row r="723" spans="2:65" s="1" customFormat="1" ht="24.2" customHeight="1">
      <c r="B723" s="31"/>
      <c r="C723" s="131" t="s">
        <v>1547</v>
      </c>
      <c r="D723" s="131" t="s">
        <v>165</v>
      </c>
      <c r="E723" s="132" t="s">
        <v>1548</v>
      </c>
      <c r="F723" s="133" t="s">
        <v>1549</v>
      </c>
      <c r="G723" s="134" t="s">
        <v>176</v>
      </c>
      <c r="H723" s="135">
        <v>171.6</v>
      </c>
      <c r="I723" s="136"/>
      <c r="J723" s="137">
        <f>ROUND(I723*H723,2)</f>
        <v>0</v>
      </c>
      <c r="K723" s="133" t="s">
        <v>169</v>
      </c>
      <c r="L723" s="31"/>
      <c r="M723" s="138" t="s">
        <v>1</v>
      </c>
      <c r="N723" s="139" t="s">
        <v>43</v>
      </c>
      <c r="P723" s="140">
        <f>O723*H723</f>
        <v>0</v>
      </c>
      <c r="Q723" s="140">
        <v>0</v>
      </c>
      <c r="R723" s="140">
        <f>Q723*H723</f>
        <v>0</v>
      </c>
      <c r="S723" s="140">
        <v>0</v>
      </c>
      <c r="T723" s="141">
        <f>S723*H723</f>
        <v>0</v>
      </c>
      <c r="AR723" s="142" t="s">
        <v>245</v>
      </c>
      <c r="AT723" s="142" t="s">
        <v>165</v>
      </c>
      <c r="AU723" s="142" t="s">
        <v>88</v>
      </c>
      <c r="AY723" s="16" t="s">
        <v>162</v>
      </c>
      <c r="BE723" s="143">
        <f>IF(N723="základní",J723,0)</f>
        <v>0</v>
      </c>
      <c r="BF723" s="143">
        <f>IF(N723="snížená",J723,0)</f>
        <v>0</v>
      </c>
      <c r="BG723" s="143">
        <f>IF(N723="zákl. přenesená",J723,0)</f>
        <v>0</v>
      </c>
      <c r="BH723" s="143">
        <f>IF(N723="sníž. přenesená",J723,0)</f>
        <v>0</v>
      </c>
      <c r="BI723" s="143">
        <f>IF(N723="nulová",J723,0)</f>
        <v>0</v>
      </c>
      <c r="BJ723" s="16" t="s">
        <v>86</v>
      </c>
      <c r="BK723" s="143">
        <f>ROUND(I723*H723,2)</f>
        <v>0</v>
      </c>
      <c r="BL723" s="16" t="s">
        <v>245</v>
      </c>
      <c r="BM723" s="142" t="s">
        <v>1550</v>
      </c>
    </row>
    <row r="724" spans="2:65" s="1" customFormat="1" ht="19.5">
      <c r="B724" s="31"/>
      <c r="D724" s="144" t="s">
        <v>172</v>
      </c>
      <c r="F724" s="145" t="s">
        <v>1510</v>
      </c>
      <c r="I724" s="146"/>
      <c r="L724" s="31"/>
      <c r="M724" s="147"/>
      <c r="T724" s="55"/>
      <c r="AT724" s="16" t="s">
        <v>172</v>
      </c>
      <c r="AU724" s="16" t="s">
        <v>88</v>
      </c>
    </row>
    <row r="725" spans="2:65" s="12" customFormat="1" ht="11.25">
      <c r="B725" s="148"/>
      <c r="D725" s="144" t="s">
        <v>179</v>
      </c>
      <c r="E725" s="149" t="s">
        <v>1</v>
      </c>
      <c r="F725" s="150" t="s">
        <v>1551</v>
      </c>
      <c r="H725" s="151">
        <v>171.6</v>
      </c>
      <c r="I725" s="152"/>
      <c r="L725" s="148"/>
      <c r="M725" s="153"/>
      <c r="T725" s="154"/>
      <c r="AT725" s="149" t="s">
        <v>179</v>
      </c>
      <c r="AU725" s="149" t="s">
        <v>88</v>
      </c>
      <c r="AV725" s="12" t="s">
        <v>88</v>
      </c>
      <c r="AW725" s="12" t="s">
        <v>34</v>
      </c>
      <c r="AX725" s="12" t="s">
        <v>78</v>
      </c>
      <c r="AY725" s="149" t="s">
        <v>162</v>
      </c>
    </row>
    <row r="726" spans="2:65" s="13" customFormat="1" ht="11.25">
      <c r="B726" s="155"/>
      <c r="D726" s="144" t="s">
        <v>179</v>
      </c>
      <c r="E726" s="156" t="s">
        <v>1</v>
      </c>
      <c r="F726" s="157" t="s">
        <v>181</v>
      </c>
      <c r="H726" s="158">
        <v>171.6</v>
      </c>
      <c r="I726" s="159"/>
      <c r="L726" s="155"/>
      <c r="M726" s="160"/>
      <c r="T726" s="161"/>
      <c r="AT726" s="156" t="s">
        <v>179</v>
      </c>
      <c r="AU726" s="156" t="s">
        <v>88</v>
      </c>
      <c r="AV726" s="13" t="s">
        <v>170</v>
      </c>
      <c r="AW726" s="13" t="s">
        <v>34</v>
      </c>
      <c r="AX726" s="13" t="s">
        <v>86</v>
      </c>
      <c r="AY726" s="156" t="s">
        <v>162</v>
      </c>
    </row>
    <row r="727" spans="2:65" s="1" customFormat="1" ht="21.75" customHeight="1">
      <c r="B727" s="31"/>
      <c r="C727" s="173" t="s">
        <v>1552</v>
      </c>
      <c r="D727" s="173" t="s">
        <v>644</v>
      </c>
      <c r="E727" s="174" t="s">
        <v>1553</v>
      </c>
      <c r="F727" s="175" t="s">
        <v>1554</v>
      </c>
      <c r="G727" s="176" t="s">
        <v>168</v>
      </c>
      <c r="H727" s="177">
        <v>188.76</v>
      </c>
      <c r="I727" s="178"/>
      <c r="J727" s="179">
        <f>ROUND(I727*H727,2)</f>
        <v>0</v>
      </c>
      <c r="K727" s="175" t="s">
        <v>1</v>
      </c>
      <c r="L727" s="180"/>
      <c r="M727" s="181" t="s">
        <v>1</v>
      </c>
      <c r="N727" s="182" t="s">
        <v>43</v>
      </c>
      <c r="P727" s="140">
        <f>O727*H727</f>
        <v>0</v>
      </c>
      <c r="Q727" s="140">
        <v>0</v>
      </c>
      <c r="R727" s="140">
        <f>Q727*H727</f>
        <v>0</v>
      </c>
      <c r="S727" s="140">
        <v>0</v>
      </c>
      <c r="T727" s="141">
        <f>S727*H727</f>
        <v>0</v>
      </c>
      <c r="AR727" s="142" t="s">
        <v>318</v>
      </c>
      <c r="AT727" s="142" t="s">
        <v>644</v>
      </c>
      <c r="AU727" s="142" t="s">
        <v>88</v>
      </c>
      <c r="AY727" s="16" t="s">
        <v>162</v>
      </c>
      <c r="BE727" s="143">
        <f>IF(N727="základní",J727,0)</f>
        <v>0</v>
      </c>
      <c r="BF727" s="143">
        <f>IF(N727="snížená",J727,0)</f>
        <v>0</v>
      </c>
      <c r="BG727" s="143">
        <f>IF(N727="zákl. přenesená",J727,0)</f>
        <v>0</v>
      </c>
      <c r="BH727" s="143">
        <f>IF(N727="sníž. přenesená",J727,0)</f>
        <v>0</v>
      </c>
      <c r="BI727" s="143">
        <f>IF(N727="nulová",J727,0)</f>
        <v>0</v>
      </c>
      <c r="BJ727" s="16" t="s">
        <v>86</v>
      </c>
      <c r="BK727" s="143">
        <f>ROUND(I727*H727,2)</f>
        <v>0</v>
      </c>
      <c r="BL727" s="16" t="s">
        <v>245</v>
      </c>
      <c r="BM727" s="142" t="s">
        <v>1555</v>
      </c>
    </row>
    <row r="728" spans="2:65" s="12" customFormat="1" ht="11.25">
      <c r="B728" s="148"/>
      <c r="D728" s="144" t="s">
        <v>179</v>
      </c>
      <c r="E728" s="149" t="s">
        <v>1</v>
      </c>
      <c r="F728" s="150" t="s">
        <v>1556</v>
      </c>
      <c r="H728" s="151">
        <v>188.76</v>
      </c>
      <c r="I728" s="152"/>
      <c r="L728" s="148"/>
      <c r="M728" s="153"/>
      <c r="T728" s="154"/>
      <c r="AT728" s="149" t="s">
        <v>179</v>
      </c>
      <c r="AU728" s="149" t="s">
        <v>88</v>
      </c>
      <c r="AV728" s="12" t="s">
        <v>88</v>
      </c>
      <c r="AW728" s="12" t="s">
        <v>34</v>
      </c>
      <c r="AX728" s="12" t="s">
        <v>78</v>
      </c>
      <c r="AY728" s="149" t="s">
        <v>162</v>
      </c>
    </row>
    <row r="729" spans="2:65" s="13" customFormat="1" ht="11.25">
      <c r="B729" s="155"/>
      <c r="D729" s="144" t="s">
        <v>179</v>
      </c>
      <c r="E729" s="156" t="s">
        <v>1</v>
      </c>
      <c r="F729" s="157" t="s">
        <v>181</v>
      </c>
      <c r="H729" s="158">
        <v>188.76</v>
      </c>
      <c r="I729" s="159"/>
      <c r="L729" s="155"/>
      <c r="M729" s="160"/>
      <c r="T729" s="161"/>
      <c r="AT729" s="156" t="s">
        <v>179</v>
      </c>
      <c r="AU729" s="156" t="s">
        <v>88</v>
      </c>
      <c r="AV729" s="13" t="s">
        <v>170</v>
      </c>
      <c r="AW729" s="13" t="s">
        <v>34</v>
      </c>
      <c r="AX729" s="13" t="s">
        <v>86</v>
      </c>
      <c r="AY729" s="156" t="s">
        <v>162</v>
      </c>
    </row>
    <row r="730" spans="2:65" s="1" customFormat="1" ht="24.2" customHeight="1">
      <c r="B730" s="31"/>
      <c r="C730" s="131" t="s">
        <v>1557</v>
      </c>
      <c r="D730" s="131" t="s">
        <v>165</v>
      </c>
      <c r="E730" s="132" t="s">
        <v>1558</v>
      </c>
      <c r="F730" s="133" t="s">
        <v>1559</v>
      </c>
      <c r="G730" s="134" t="s">
        <v>1370</v>
      </c>
      <c r="H730" s="183"/>
      <c r="I730" s="136"/>
      <c r="J730" s="137">
        <f>ROUND(I730*H730,2)</f>
        <v>0</v>
      </c>
      <c r="K730" s="133" t="s">
        <v>169</v>
      </c>
      <c r="L730" s="31"/>
      <c r="M730" s="138" t="s">
        <v>1</v>
      </c>
      <c r="N730" s="139" t="s">
        <v>43</v>
      </c>
      <c r="P730" s="140">
        <f>O730*H730</f>
        <v>0</v>
      </c>
      <c r="Q730" s="140">
        <v>0</v>
      </c>
      <c r="R730" s="140">
        <f>Q730*H730</f>
        <v>0</v>
      </c>
      <c r="S730" s="140">
        <v>0</v>
      </c>
      <c r="T730" s="141">
        <f>S730*H730</f>
        <v>0</v>
      </c>
      <c r="AR730" s="142" t="s">
        <v>245</v>
      </c>
      <c r="AT730" s="142" t="s">
        <v>165</v>
      </c>
      <c r="AU730" s="142" t="s">
        <v>88</v>
      </c>
      <c r="AY730" s="16" t="s">
        <v>162</v>
      </c>
      <c r="BE730" s="143">
        <f>IF(N730="základní",J730,0)</f>
        <v>0</v>
      </c>
      <c r="BF730" s="143">
        <f>IF(N730="snížená",J730,0)</f>
        <v>0</v>
      </c>
      <c r="BG730" s="143">
        <f>IF(N730="zákl. přenesená",J730,0)</f>
        <v>0</v>
      </c>
      <c r="BH730" s="143">
        <f>IF(N730="sníž. přenesená",J730,0)</f>
        <v>0</v>
      </c>
      <c r="BI730" s="143">
        <f>IF(N730="nulová",J730,0)</f>
        <v>0</v>
      </c>
      <c r="BJ730" s="16" t="s">
        <v>86</v>
      </c>
      <c r="BK730" s="143">
        <f>ROUND(I730*H730,2)</f>
        <v>0</v>
      </c>
      <c r="BL730" s="16" t="s">
        <v>245</v>
      </c>
      <c r="BM730" s="142" t="s">
        <v>1560</v>
      </c>
    </row>
    <row r="731" spans="2:65" s="11" customFormat="1" ht="22.9" customHeight="1">
      <c r="B731" s="119"/>
      <c r="D731" s="120" t="s">
        <v>77</v>
      </c>
      <c r="E731" s="129" t="s">
        <v>427</v>
      </c>
      <c r="F731" s="129" t="s">
        <v>428</v>
      </c>
      <c r="I731" s="122"/>
      <c r="J731" s="130">
        <f>BK731</f>
        <v>0</v>
      </c>
      <c r="L731" s="119"/>
      <c r="M731" s="124"/>
      <c r="P731" s="125">
        <f>SUM(P732:P786)</f>
        <v>0</v>
      </c>
      <c r="R731" s="125">
        <f>SUM(R732:R786)</f>
        <v>2.3878316199999996</v>
      </c>
      <c r="T731" s="126">
        <f>SUM(T732:T786)</f>
        <v>0</v>
      </c>
      <c r="AR731" s="120" t="s">
        <v>88</v>
      </c>
      <c r="AT731" s="127" t="s">
        <v>77</v>
      </c>
      <c r="AU731" s="127" t="s">
        <v>86</v>
      </c>
      <c r="AY731" s="120" t="s">
        <v>162</v>
      </c>
      <c r="BK731" s="128">
        <f>SUM(BK732:BK786)</f>
        <v>0</v>
      </c>
    </row>
    <row r="732" spans="2:65" s="1" customFormat="1" ht="24.2" customHeight="1">
      <c r="B732" s="31"/>
      <c r="C732" s="131" t="s">
        <v>1561</v>
      </c>
      <c r="D732" s="131" t="s">
        <v>165</v>
      </c>
      <c r="E732" s="132" t="s">
        <v>1562</v>
      </c>
      <c r="F732" s="133" t="s">
        <v>1563</v>
      </c>
      <c r="G732" s="134" t="s">
        <v>208</v>
      </c>
      <c r="H732" s="135">
        <v>12.5</v>
      </c>
      <c r="I732" s="136"/>
      <c r="J732" s="137">
        <f>ROUND(I732*H732,2)</f>
        <v>0</v>
      </c>
      <c r="K732" s="133" t="s">
        <v>169</v>
      </c>
      <c r="L732" s="31"/>
      <c r="M732" s="138" t="s">
        <v>1</v>
      </c>
      <c r="N732" s="139" t="s">
        <v>43</v>
      </c>
      <c r="P732" s="140">
        <f>O732*H732</f>
        <v>0</v>
      </c>
      <c r="Q732" s="140">
        <v>2.9399999999999999E-3</v>
      </c>
      <c r="R732" s="140">
        <f>Q732*H732</f>
        <v>3.6749999999999998E-2</v>
      </c>
      <c r="S732" s="140">
        <v>0</v>
      </c>
      <c r="T732" s="141">
        <f>S732*H732</f>
        <v>0</v>
      </c>
      <c r="AR732" s="142" t="s">
        <v>245</v>
      </c>
      <c r="AT732" s="142" t="s">
        <v>165</v>
      </c>
      <c r="AU732" s="142" t="s">
        <v>88</v>
      </c>
      <c r="AY732" s="16" t="s">
        <v>162</v>
      </c>
      <c r="BE732" s="143">
        <f>IF(N732="základní",J732,0)</f>
        <v>0</v>
      </c>
      <c r="BF732" s="143">
        <f>IF(N732="snížená",J732,0)</f>
        <v>0</v>
      </c>
      <c r="BG732" s="143">
        <f>IF(N732="zákl. přenesená",J732,0)</f>
        <v>0</v>
      </c>
      <c r="BH732" s="143">
        <f>IF(N732="sníž. přenesená",J732,0)</f>
        <v>0</v>
      </c>
      <c r="BI732" s="143">
        <f>IF(N732="nulová",J732,0)</f>
        <v>0</v>
      </c>
      <c r="BJ732" s="16" t="s">
        <v>86</v>
      </c>
      <c r="BK732" s="143">
        <f>ROUND(I732*H732,2)</f>
        <v>0</v>
      </c>
      <c r="BL732" s="16" t="s">
        <v>245</v>
      </c>
      <c r="BM732" s="142" t="s">
        <v>1564</v>
      </c>
    </row>
    <row r="733" spans="2:65" s="1" customFormat="1" ht="19.5">
      <c r="B733" s="31"/>
      <c r="D733" s="144" t="s">
        <v>172</v>
      </c>
      <c r="F733" s="145" t="s">
        <v>1565</v>
      </c>
      <c r="I733" s="146"/>
      <c r="L733" s="31"/>
      <c r="M733" s="147"/>
      <c r="T733" s="55"/>
      <c r="AT733" s="16" t="s">
        <v>172</v>
      </c>
      <c r="AU733" s="16" t="s">
        <v>88</v>
      </c>
    </row>
    <row r="734" spans="2:65" s="1" customFormat="1" ht="37.9" customHeight="1">
      <c r="B734" s="31"/>
      <c r="C734" s="131" t="s">
        <v>1566</v>
      </c>
      <c r="D734" s="131" t="s">
        <v>165</v>
      </c>
      <c r="E734" s="132" t="s">
        <v>1567</v>
      </c>
      <c r="F734" s="133" t="s">
        <v>1568</v>
      </c>
      <c r="G734" s="134" t="s">
        <v>176</v>
      </c>
      <c r="H734" s="135">
        <v>12.5</v>
      </c>
      <c r="I734" s="136"/>
      <c r="J734" s="137">
        <f>ROUND(I734*H734,2)</f>
        <v>0</v>
      </c>
      <c r="K734" s="133" t="s">
        <v>169</v>
      </c>
      <c r="L734" s="31"/>
      <c r="M734" s="138" t="s">
        <v>1</v>
      </c>
      <c r="N734" s="139" t="s">
        <v>43</v>
      </c>
      <c r="P734" s="140">
        <f>O734*H734</f>
        <v>0</v>
      </c>
      <c r="Q734" s="140">
        <v>6.6100000000000004E-3</v>
      </c>
      <c r="R734" s="140">
        <f>Q734*H734</f>
        <v>8.2625000000000004E-2</v>
      </c>
      <c r="S734" s="140">
        <v>0</v>
      </c>
      <c r="T734" s="141">
        <f>S734*H734</f>
        <v>0</v>
      </c>
      <c r="AR734" s="142" t="s">
        <v>245</v>
      </c>
      <c r="AT734" s="142" t="s">
        <v>165</v>
      </c>
      <c r="AU734" s="142" t="s">
        <v>88</v>
      </c>
      <c r="AY734" s="16" t="s">
        <v>162</v>
      </c>
      <c r="BE734" s="143">
        <f>IF(N734="základní",J734,0)</f>
        <v>0</v>
      </c>
      <c r="BF734" s="143">
        <f>IF(N734="snížená",J734,0)</f>
        <v>0</v>
      </c>
      <c r="BG734" s="143">
        <f>IF(N734="zákl. přenesená",J734,0)</f>
        <v>0</v>
      </c>
      <c r="BH734" s="143">
        <f>IF(N734="sníž. přenesená",J734,0)</f>
        <v>0</v>
      </c>
      <c r="BI734" s="143">
        <f>IF(N734="nulová",J734,0)</f>
        <v>0</v>
      </c>
      <c r="BJ734" s="16" t="s">
        <v>86</v>
      </c>
      <c r="BK734" s="143">
        <f>ROUND(I734*H734,2)</f>
        <v>0</v>
      </c>
      <c r="BL734" s="16" t="s">
        <v>245</v>
      </c>
      <c r="BM734" s="142" t="s">
        <v>1569</v>
      </c>
    </row>
    <row r="735" spans="2:65" s="1" customFormat="1" ht="19.5">
      <c r="B735" s="31"/>
      <c r="D735" s="144" t="s">
        <v>172</v>
      </c>
      <c r="F735" s="145" t="s">
        <v>1570</v>
      </c>
      <c r="I735" s="146"/>
      <c r="L735" s="31"/>
      <c r="M735" s="147"/>
      <c r="T735" s="55"/>
      <c r="AT735" s="16" t="s">
        <v>172</v>
      </c>
      <c r="AU735" s="16" t="s">
        <v>88</v>
      </c>
    </row>
    <row r="736" spans="2:65" s="14" customFormat="1" ht="11.25">
      <c r="B736" s="162"/>
      <c r="D736" s="144" t="s">
        <v>179</v>
      </c>
      <c r="E736" s="163" t="s">
        <v>1</v>
      </c>
      <c r="F736" s="164" t="s">
        <v>1544</v>
      </c>
      <c r="H736" s="163" t="s">
        <v>1</v>
      </c>
      <c r="I736" s="165"/>
      <c r="L736" s="162"/>
      <c r="M736" s="166"/>
      <c r="T736" s="167"/>
      <c r="AT736" s="163" t="s">
        <v>179</v>
      </c>
      <c r="AU736" s="163" t="s">
        <v>88</v>
      </c>
      <c r="AV736" s="14" t="s">
        <v>86</v>
      </c>
      <c r="AW736" s="14" t="s">
        <v>34</v>
      </c>
      <c r="AX736" s="14" t="s">
        <v>78</v>
      </c>
      <c r="AY736" s="163" t="s">
        <v>162</v>
      </c>
    </row>
    <row r="737" spans="2:65" s="12" customFormat="1" ht="11.25">
      <c r="B737" s="148"/>
      <c r="D737" s="144" t="s">
        <v>179</v>
      </c>
      <c r="E737" s="149" t="s">
        <v>1</v>
      </c>
      <c r="F737" s="150" t="s">
        <v>1571</v>
      </c>
      <c r="H737" s="151">
        <v>9.5</v>
      </c>
      <c r="I737" s="152"/>
      <c r="L737" s="148"/>
      <c r="M737" s="153"/>
      <c r="T737" s="154"/>
      <c r="AT737" s="149" t="s">
        <v>179</v>
      </c>
      <c r="AU737" s="149" t="s">
        <v>88</v>
      </c>
      <c r="AV737" s="12" t="s">
        <v>88</v>
      </c>
      <c r="AW737" s="12" t="s">
        <v>34</v>
      </c>
      <c r="AX737" s="12" t="s">
        <v>78</v>
      </c>
      <c r="AY737" s="149" t="s">
        <v>162</v>
      </c>
    </row>
    <row r="738" spans="2:65" s="14" customFormat="1" ht="11.25">
      <c r="B738" s="162"/>
      <c r="D738" s="144" t="s">
        <v>179</v>
      </c>
      <c r="E738" s="163" t="s">
        <v>1</v>
      </c>
      <c r="F738" s="164" t="s">
        <v>1572</v>
      </c>
      <c r="H738" s="163" t="s">
        <v>1</v>
      </c>
      <c r="I738" s="165"/>
      <c r="L738" s="162"/>
      <c r="M738" s="166"/>
      <c r="T738" s="167"/>
      <c r="AT738" s="163" t="s">
        <v>179</v>
      </c>
      <c r="AU738" s="163" t="s">
        <v>88</v>
      </c>
      <c r="AV738" s="14" t="s">
        <v>86</v>
      </c>
      <c r="AW738" s="14" t="s">
        <v>34</v>
      </c>
      <c r="AX738" s="14" t="s">
        <v>78</v>
      </c>
      <c r="AY738" s="163" t="s">
        <v>162</v>
      </c>
    </row>
    <row r="739" spans="2:65" s="12" customFormat="1" ht="11.25">
      <c r="B739" s="148"/>
      <c r="D739" s="144" t="s">
        <v>179</v>
      </c>
      <c r="E739" s="149" t="s">
        <v>1</v>
      </c>
      <c r="F739" s="150" t="s">
        <v>182</v>
      </c>
      <c r="H739" s="151">
        <v>3</v>
      </c>
      <c r="I739" s="152"/>
      <c r="L739" s="148"/>
      <c r="M739" s="153"/>
      <c r="T739" s="154"/>
      <c r="AT739" s="149" t="s">
        <v>179</v>
      </c>
      <c r="AU739" s="149" t="s">
        <v>88</v>
      </c>
      <c r="AV739" s="12" t="s">
        <v>88</v>
      </c>
      <c r="AW739" s="12" t="s">
        <v>34</v>
      </c>
      <c r="AX739" s="12" t="s">
        <v>78</v>
      </c>
      <c r="AY739" s="149" t="s">
        <v>162</v>
      </c>
    </row>
    <row r="740" spans="2:65" s="13" customFormat="1" ht="11.25">
      <c r="B740" s="155"/>
      <c r="D740" s="144" t="s">
        <v>179</v>
      </c>
      <c r="E740" s="156" t="s">
        <v>1</v>
      </c>
      <c r="F740" s="157" t="s">
        <v>181</v>
      </c>
      <c r="H740" s="158">
        <v>12.5</v>
      </c>
      <c r="I740" s="159"/>
      <c r="L740" s="155"/>
      <c r="M740" s="160"/>
      <c r="T740" s="161"/>
      <c r="AT740" s="156" t="s">
        <v>179</v>
      </c>
      <c r="AU740" s="156" t="s">
        <v>88</v>
      </c>
      <c r="AV740" s="13" t="s">
        <v>170</v>
      </c>
      <c r="AW740" s="13" t="s">
        <v>34</v>
      </c>
      <c r="AX740" s="13" t="s">
        <v>86</v>
      </c>
      <c r="AY740" s="156" t="s">
        <v>162</v>
      </c>
    </row>
    <row r="741" spans="2:65" s="1" customFormat="1" ht="16.5" customHeight="1">
      <c r="B741" s="31"/>
      <c r="C741" s="131" t="s">
        <v>1573</v>
      </c>
      <c r="D741" s="131" t="s">
        <v>165</v>
      </c>
      <c r="E741" s="132" t="s">
        <v>1574</v>
      </c>
      <c r="F741" s="133" t="s">
        <v>1575</v>
      </c>
      <c r="G741" s="134" t="s">
        <v>208</v>
      </c>
      <c r="H741" s="135">
        <v>22.4</v>
      </c>
      <c r="I741" s="136"/>
      <c r="J741" s="137">
        <f>ROUND(I741*H741,2)</f>
        <v>0</v>
      </c>
      <c r="K741" s="133" t="s">
        <v>169</v>
      </c>
      <c r="L741" s="31"/>
      <c r="M741" s="138" t="s">
        <v>1</v>
      </c>
      <c r="N741" s="139" t="s">
        <v>43</v>
      </c>
      <c r="P741" s="140">
        <f>O741*H741</f>
        <v>0</v>
      </c>
      <c r="Q741" s="140">
        <v>0</v>
      </c>
      <c r="R741" s="140">
        <f>Q741*H741</f>
        <v>0</v>
      </c>
      <c r="S741" s="140">
        <v>0</v>
      </c>
      <c r="T741" s="141">
        <f>S741*H741</f>
        <v>0</v>
      </c>
      <c r="AR741" s="142" t="s">
        <v>245</v>
      </c>
      <c r="AT741" s="142" t="s">
        <v>165</v>
      </c>
      <c r="AU741" s="142" t="s">
        <v>88</v>
      </c>
      <c r="AY741" s="16" t="s">
        <v>162</v>
      </c>
      <c r="BE741" s="143">
        <f>IF(N741="základní",J741,0)</f>
        <v>0</v>
      </c>
      <c r="BF741" s="143">
        <f>IF(N741="snížená",J741,0)</f>
        <v>0</v>
      </c>
      <c r="BG741" s="143">
        <f>IF(N741="zákl. přenesená",J741,0)</f>
        <v>0</v>
      </c>
      <c r="BH741" s="143">
        <f>IF(N741="sníž. přenesená",J741,0)</f>
        <v>0</v>
      </c>
      <c r="BI741" s="143">
        <f>IF(N741="nulová",J741,0)</f>
        <v>0</v>
      </c>
      <c r="BJ741" s="16" t="s">
        <v>86</v>
      </c>
      <c r="BK741" s="143">
        <f>ROUND(I741*H741,2)</f>
        <v>0</v>
      </c>
      <c r="BL741" s="16" t="s">
        <v>245</v>
      </c>
      <c r="BM741" s="142" t="s">
        <v>1576</v>
      </c>
    </row>
    <row r="742" spans="2:65" s="1" customFormat="1" ht="19.5">
      <c r="B742" s="31"/>
      <c r="D742" s="144" t="s">
        <v>172</v>
      </c>
      <c r="F742" s="145" t="s">
        <v>1565</v>
      </c>
      <c r="I742" s="146"/>
      <c r="L742" s="31"/>
      <c r="M742" s="147"/>
      <c r="T742" s="55"/>
      <c r="AT742" s="16" t="s">
        <v>172</v>
      </c>
      <c r="AU742" s="16" t="s">
        <v>88</v>
      </c>
    </row>
    <row r="743" spans="2:65" s="1" customFormat="1" ht="21.75" customHeight="1">
      <c r="B743" s="31"/>
      <c r="C743" s="173" t="s">
        <v>1577</v>
      </c>
      <c r="D743" s="173" t="s">
        <v>644</v>
      </c>
      <c r="E743" s="174" t="s">
        <v>1578</v>
      </c>
      <c r="F743" s="175" t="s">
        <v>1579</v>
      </c>
      <c r="G743" s="176" t="s">
        <v>176</v>
      </c>
      <c r="H743" s="177">
        <v>7.3920000000000003</v>
      </c>
      <c r="I743" s="178"/>
      <c r="J743" s="179">
        <f>ROUND(I743*H743,2)</f>
        <v>0</v>
      </c>
      <c r="K743" s="175" t="s">
        <v>169</v>
      </c>
      <c r="L743" s="180"/>
      <c r="M743" s="181" t="s">
        <v>1</v>
      </c>
      <c r="N743" s="182" t="s">
        <v>43</v>
      </c>
      <c r="P743" s="140">
        <f>O743*H743</f>
        <v>0</v>
      </c>
      <c r="Q743" s="140">
        <v>3.9100000000000003E-3</v>
      </c>
      <c r="R743" s="140">
        <f>Q743*H743</f>
        <v>2.8902720000000003E-2</v>
      </c>
      <c r="S743" s="140">
        <v>0</v>
      </c>
      <c r="T743" s="141">
        <f>S743*H743</f>
        <v>0</v>
      </c>
      <c r="AR743" s="142" t="s">
        <v>318</v>
      </c>
      <c r="AT743" s="142" t="s">
        <v>644</v>
      </c>
      <c r="AU743" s="142" t="s">
        <v>88</v>
      </c>
      <c r="AY743" s="16" t="s">
        <v>162</v>
      </c>
      <c r="BE743" s="143">
        <f>IF(N743="základní",J743,0)</f>
        <v>0</v>
      </c>
      <c r="BF743" s="143">
        <f>IF(N743="snížená",J743,0)</f>
        <v>0</v>
      </c>
      <c r="BG743" s="143">
        <f>IF(N743="zákl. přenesená",J743,0)</f>
        <v>0</v>
      </c>
      <c r="BH743" s="143">
        <f>IF(N743="sníž. přenesená",J743,0)</f>
        <v>0</v>
      </c>
      <c r="BI743" s="143">
        <f>IF(N743="nulová",J743,0)</f>
        <v>0</v>
      </c>
      <c r="BJ743" s="16" t="s">
        <v>86</v>
      </c>
      <c r="BK743" s="143">
        <f>ROUND(I743*H743,2)</f>
        <v>0</v>
      </c>
      <c r="BL743" s="16" t="s">
        <v>245</v>
      </c>
      <c r="BM743" s="142" t="s">
        <v>1580</v>
      </c>
    </row>
    <row r="744" spans="2:65" s="12" customFormat="1" ht="11.25">
      <c r="B744" s="148"/>
      <c r="D744" s="144" t="s">
        <v>179</v>
      </c>
      <c r="E744" s="149" t="s">
        <v>1</v>
      </c>
      <c r="F744" s="150" t="s">
        <v>1581</v>
      </c>
      <c r="H744" s="151">
        <v>7.3920000000000003</v>
      </c>
      <c r="I744" s="152"/>
      <c r="L744" s="148"/>
      <c r="M744" s="153"/>
      <c r="T744" s="154"/>
      <c r="AT744" s="149" t="s">
        <v>179</v>
      </c>
      <c r="AU744" s="149" t="s">
        <v>88</v>
      </c>
      <c r="AV744" s="12" t="s">
        <v>88</v>
      </c>
      <c r="AW744" s="12" t="s">
        <v>34</v>
      </c>
      <c r="AX744" s="12" t="s">
        <v>78</v>
      </c>
      <c r="AY744" s="149" t="s">
        <v>162</v>
      </c>
    </row>
    <row r="745" spans="2:65" s="13" customFormat="1" ht="11.25">
      <c r="B745" s="155"/>
      <c r="D745" s="144" t="s">
        <v>179</v>
      </c>
      <c r="E745" s="156" t="s">
        <v>1</v>
      </c>
      <c r="F745" s="157" t="s">
        <v>181</v>
      </c>
      <c r="H745" s="158">
        <v>7.3920000000000003</v>
      </c>
      <c r="I745" s="159"/>
      <c r="L745" s="155"/>
      <c r="M745" s="160"/>
      <c r="T745" s="161"/>
      <c r="AT745" s="156" t="s">
        <v>179</v>
      </c>
      <c r="AU745" s="156" t="s">
        <v>88</v>
      </c>
      <c r="AV745" s="13" t="s">
        <v>170</v>
      </c>
      <c r="AW745" s="13" t="s">
        <v>34</v>
      </c>
      <c r="AX745" s="13" t="s">
        <v>86</v>
      </c>
      <c r="AY745" s="156" t="s">
        <v>162</v>
      </c>
    </row>
    <row r="746" spans="2:65" s="1" customFormat="1" ht="33" customHeight="1">
      <c r="B746" s="31"/>
      <c r="C746" s="131" t="s">
        <v>1582</v>
      </c>
      <c r="D746" s="131" t="s">
        <v>165</v>
      </c>
      <c r="E746" s="132" t="s">
        <v>1583</v>
      </c>
      <c r="F746" s="133" t="s">
        <v>1584</v>
      </c>
      <c r="G746" s="134" t="s">
        <v>208</v>
      </c>
      <c r="H746" s="135">
        <v>187.66</v>
      </c>
      <c r="I746" s="136"/>
      <c r="J746" s="137">
        <f>ROUND(I746*H746,2)</f>
        <v>0</v>
      </c>
      <c r="K746" s="133" t="s">
        <v>169</v>
      </c>
      <c r="L746" s="31"/>
      <c r="M746" s="138" t="s">
        <v>1</v>
      </c>
      <c r="N746" s="139" t="s">
        <v>43</v>
      </c>
      <c r="P746" s="140">
        <f>O746*H746</f>
        <v>0</v>
      </c>
      <c r="Q746" s="140">
        <v>7.1199999999999996E-3</v>
      </c>
      <c r="R746" s="140">
        <f>Q746*H746</f>
        <v>1.3361391999999999</v>
      </c>
      <c r="S746" s="140">
        <v>0</v>
      </c>
      <c r="T746" s="141">
        <f>S746*H746</f>
        <v>0</v>
      </c>
      <c r="AR746" s="142" t="s">
        <v>245</v>
      </c>
      <c r="AT746" s="142" t="s">
        <v>165</v>
      </c>
      <c r="AU746" s="142" t="s">
        <v>88</v>
      </c>
      <c r="AY746" s="16" t="s">
        <v>162</v>
      </c>
      <c r="BE746" s="143">
        <f>IF(N746="základní",J746,0)</f>
        <v>0</v>
      </c>
      <c r="BF746" s="143">
        <f>IF(N746="snížená",J746,0)</f>
        <v>0</v>
      </c>
      <c r="BG746" s="143">
        <f>IF(N746="zákl. přenesená",J746,0)</f>
        <v>0</v>
      </c>
      <c r="BH746" s="143">
        <f>IF(N746="sníž. přenesená",J746,0)</f>
        <v>0</v>
      </c>
      <c r="BI746" s="143">
        <f>IF(N746="nulová",J746,0)</f>
        <v>0</v>
      </c>
      <c r="BJ746" s="16" t="s">
        <v>86</v>
      </c>
      <c r="BK746" s="143">
        <f>ROUND(I746*H746,2)</f>
        <v>0</v>
      </c>
      <c r="BL746" s="16" t="s">
        <v>245</v>
      </c>
      <c r="BM746" s="142" t="s">
        <v>1585</v>
      </c>
    </row>
    <row r="747" spans="2:65" s="1" customFormat="1" ht="19.5">
      <c r="B747" s="31"/>
      <c r="D747" s="144" t="s">
        <v>172</v>
      </c>
      <c r="F747" s="145" t="s">
        <v>1586</v>
      </c>
      <c r="I747" s="146"/>
      <c r="L747" s="31"/>
      <c r="M747" s="147"/>
      <c r="T747" s="55"/>
      <c r="AT747" s="16" t="s">
        <v>172</v>
      </c>
      <c r="AU747" s="16" t="s">
        <v>88</v>
      </c>
    </row>
    <row r="748" spans="2:65" s="14" customFormat="1" ht="11.25">
      <c r="B748" s="162"/>
      <c r="D748" s="144" t="s">
        <v>179</v>
      </c>
      <c r="E748" s="163" t="s">
        <v>1</v>
      </c>
      <c r="F748" s="164" t="s">
        <v>1587</v>
      </c>
      <c r="H748" s="163" t="s">
        <v>1</v>
      </c>
      <c r="I748" s="165"/>
      <c r="L748" s="162"/>
      <c r="M748" s="166"/>
      <c r="T748" s="167"/>
      <c r="AT748" s="163" t="s">
        <v>179</v>
      </c>
      <c r="AU748" s="163" t="s">
        <v>88</v>
      </c>
      <c r="AV748" s="14" t="s">
        <v>86</v>
      </c>
      <c r="AW748" s="14" t="s">
        <v>34</v>
      </c>
      <c r="AX748" s="14" t="s">
        <v>78</v>
      </c>
      <c r="AY748" s="163" t="s">
        <v>162</v>
      </c>
    </row>
    <row r="749" spans="2:65" s="14" customFormat="1" ht="11.25">
      <c r="B749" s="162"/>
      <c r="D749" s="144" t="s">
        <v>179</v>
      </c>
      <c r="E749" s="163" t="s">
        <v>1</v>
      </c>
      <c r="F749" s="164" t="s">
        <v>1588</v>
      </c>
      <c r="H749" s="163" t="s">
        <v>1</v>
      </c>
      <c r="I749" s="165"/>
      <c r="L749" s="162"/>
      <c r="M749" s="166"/>
      <c r="T749" s="167"/>
      <c r="AT749" s="163" t="s">
        <v>179</v>
      </c>
      <c r="AU749" s="163" t="s">
        <v>88</v>
      </c>
      <c r="AV749" s="14" t="s">
        <v>86</v>
      </c>
      <c r="AW749" s="14" t="s">
        <v>34</v>
      </c>
      <c r="AX749" s="14" t="s">
        <v>78</v>
      </c>
      <c r="AY749" s="163" t="s">
        <v>162</v>
      </c>
    </row>
    <row r="750" spans="2:65" s="12" customFormat="1" ht="11.25">
      <c r="B750" s="148"/>
      <c r="D750" s="144" t="s">
        <v>179</v>
      </c>
      <c r="E750" s="149" t="s">
        <v>1</v>
      </c>
      <c r="F750" s="150" t="s">
        <v>1589</v>
      </c>
      <c r="H750" s="151">
        <v>95.06</v>
      </c>
      <c r="I750" s="152"/>
      <c r="L750" s="148"/>
      <c r="M750" s="153"/>
      <c r="T750" s="154"/>
      <c r="AT750" s="149" t="s">
        <v>179</v>
      </c>
      <c r="AU750" s="149" t="s">
        <v>88</v>
      </c>
      <c r="AV750" s="12" t="s">
        <v>88</v>
      </c>
      <c r="AW750" s="12" t="s">
        <v>34</v>
      </c>
      <c r="AX750" s="12" t="s">
        <v>78</v>
      </c>
      <c r="AY750" s="149" t="s">
        <v>162</v>
      </c>
    </row>
    <row r="751" spans="2:65" s="14" customFormat="1" ht="11.25">
      <c r="B751" s="162"/>
      <c r="D751" s="144" t="s">
        <v>179</v>
      </c>
      <c r="E751" s="163" t="s">
        <v>1</v>
      </c>
      <c r="F751" s="164" t="s">
        <v>1572</v>
      </c>
      <c r="H751" s="163" t="s">
        <v>1</v>
      </c>
      <c r="I751" s="165"/>
      <c r="L751" s="162"/>
      <c r="M751" s="166"/>
      <c r="T751" s="167"/>
      <c r="AT751" s="163" t="s">
        <v>179</v>
      </c>
      <c r="AU751" s="163" t="s">
        <v>88</v>
      </c>
      <c r="AV751" s="14" t="s">
        <v>86</v>
      </c>
      <c r="AW751" s="14" t="s">
        <v>34</v>
      </c>
      <c r="AX751" s="14" t="s">
        <v>78</v>
      </c>
      <c r="AY751" s="163" t="s">
        <v>162</v>
      </c>
    </row>
    <row r="752" spans="2:65" s="12" customFormat="1" ht="11.25">
      <c r="B752" s="148"/>
      <c r="D752" s="144" t="s">
        <v>179</v>
      </c>
      <c r="E752" s="149" t="s">
        <v>1</v>
      </c>
      <c r="F752" s="150" t="s">
        <v>1590</v>
      </c>
      <c r="H752" s="151">
        <v>55.8</v>
      </c>
      <c r="I752" s="152"/>
      <c r="L752" s="148"/>
      <c r="M752" s="153"/>
      <c r="T752" s="154"/>
      <c r="AT752" s="149" t="s">
        <v>179</v>
      </c>
      <c r="AU752" s="149" t="s">
        <v>88</v>
      </c>
      <c r="AV752" s="12" t="s">
        <v>88</v>
      </c>
      <c r="AW752" s="12" t="s">
        <v>34</v>
      </c>
      <c r="AX752" s="12" t="s">
        <v>78</v>
      </c>
      <c r="AY752" s="149" t="s">
        <v>162</v>
      </c>
    </row>
    <row r="753" spans="2:65" s="14" customFormat="1" ht="11.25">
      <c r="B753" s="162"/>
      <c r="D753" s="144" t="s">
        <v>179</v>
      </c>
      <c r="E753" s="163" t="s">
        <v>1</v>
      </c>
      <c r="F753" s="164" t="s">
        <v>1591</v>
      </c>
      <c r="H753" s="163" t="s">
        <v>1</v>
      </c>
      <c r="I753" s="165"/>
      <c r="L753" s="162"/>
      <c r="M753" s="166"/>
      <c r="T753" s="167"/>
      <c r="AT753" s="163" t="s">
        <v>179</v>
      </c>
      <c r="AU753" s="163" t="s">
        <v>88</v>
      </c>
      <c r="AV753" s="14" t="s">
        <v>86</v>
      </c>
      <c r="AW753" s="14" t="s">
        <v>34</v>
      </c>
      <c r="AX753" s="14" t="s">
        <v>78</v>
      </c>
      <c r="AY753" s="163" t="s">
        <v>162</v>
      </c>
    </row>
    <row r="754" spans="2:65" s="12" customFormat="1" ht="11.25">
      <c r="B754" s="148"/>
      <c r="D754" s="144" t="s">
        <v>179</v>
      </c>
      <c r="E754" s="149" t="s">
        <v>1</v>
      </c>
      <c r="F754" s="150" t="s">
        <v>1592</v>
      </c>
      <c r="H754" s="151">
        <v>36.799999999999997</v>
      </c>
      <c r="I754" s="152"/>
      <c r="L754" s="148"/>
      <c r="M754" s="153"/>
      <c r="T754" s="154"/>
      <c r="AT754" s="149" t="s">
        <v>179</v>
      </c>
      <c r="AU754" s="149" t="s">
        <v>88</v>
      </c>
      <c r="AV754" s="12" t="s">
        <v>88</v>
      </c>
      <c r="AW754" s="12" t="s">
        <v>34</v>
      </c>
      <c r="AX754" s="12" t="s">
        <v>78</v>
      </c>
      <c r="AY754" s="149" t="s">
        <v>162</v>
      </c>
    </row>
    <row r="755" spans="2:65" s="13" customFormat="1" ht="11.25">
      <c r="B755" s="155"/>
      <c r="D755" s="144" t="s">
        <v>179</v>
      </c>
      <c r="E755" s="156" t="s">
        <v>1</v>
      </c>
      <c r="F755" s="157" t="s">
        <v>181</v>
      </c>
      <c r="H755" s="158">
        <v>187.66</v>
      </c>
      <c r="I755" s="159"/>
      <c r="L755" s="155"/>
      <c r="M755" s="160"/>
      <c r="T755" s="161"/>
      <c r="AT755" s="156" t="s">
        <v>179</v>
      </c>
      <c r="AU755" s="156" t="s">
        <v>88</v>
      </c>
      <c r="AV755" s="13" t="s">
        <v>170</v>
      </c>
      <c r="AW755" s="13" t="s">
        <v>34</v>
      </c>
      <c r="AX755" s="13" t="s">
        <v>86</v>
      </c>
      <c r="AY755" s="156" t="s">
        <v>162</v>
      </c>
    </row>
    <row r="756" spans="2:65" s="1" customFormat="1" ht="24.2" customHeight="1">
      <c r="B756" s="31"/>
      <c r="C756" s="131" t="s">
        <v>1593</v>
      </c>
      <c r="D756" s="131" t="s">
        <v>165</v>
      </c>
      <c r="E756" s="132" t="s">
        <v>1594</v>
      </c>
      <c r="F756" s="133" t="s">
        <v>1595</v>
      </c>
      <c r="G756" s="134" t="s">
        <v>208</v>
      </c>
      <c r="H756" s="135">
        <v>88.27</v>
      </c>
      <c r="I756" s="136"/>
      <c r="J756" s="137">
        <f>ROUND(I756*H756,2)</f>
        <v>0</v>
      </c>
      <c r="K756" s="133" t="s">
        <v>169</v>
      </c>
      <c r="L756" s="31"/>
      <c r="M756" s="138" t="s">
        <v>1</v>
      </c>
      <c r="N756" s="139" t="s">
        <v>43</v>
      </c>
      <c r="P756" s="140">
        <f>O756*H756</f>
        <v>0</v>
      </c>
      <c r="Q756" s="140">
        <v>5.3499999999999997E-3</v>
      </c>
      <c r="R756" s="140">
        <f>Q756*H756</f>
        <v>0.47224449999999996</v>
      </c>
      <c r="S756" s="140">
        <v>0</v>
      </c>
      <c r="T756" s="141">
        <f>S756*H756</f>
        <v>0</v>
      </c>
      <c r="AR756" s="142" t="s">
        <v>245</v>
      </c>
      <c r="AT756" s="142" t="s">
        <v>165</v>
      </c>
      <c r="AU756" s="142" t="s">
        <v>88</v>
      </c>
      <c r="AY756" s="16" t="s">
        <v>162</v>
      </c>
      <c r="BE756" s="143">
        <f>IF(N756="základní",J756,0)</f>
        <v>0</v>
      </c>
      <c r="BF756" s="143">
        <f>IF(N756="snížená",J756,0)</f>
        <v>0</v>
      </c>
      <c r="BG756" s="143">
        <f>IF(N756="zákl. přenesená",J756,0)</f>
        <v>0</v>
      </c>
      <c r="BH756" s="143">
        <f>IF(N756="sníž. přenesená",J756,0)</f>
        <v>0</v>
      </c>
      <c r="BI756" s="143">
        <f>IF(N756="nulová",J756,0)</f>
        <v>0</v>
      </c>
      <c r="BJ756" s="16" t="s">
        <v>86</v>
      </c>
      <c r="BK756" s="143">
        <f>ROUND(I756*H756,2)</f>
        <v>0</v>
      </c>
      <c r="BL756" s="16" t="s">
        <v>245</v>
      </c>
      <c r="BM756" s="142" t="s">
        <v>1596</v>
      </c>
    </row>
    <row r="757" spans="2:65" s="1" customFormat="1" ht="19.5">
      <c r="B757" s="31"/>
      <c r="D757" s="144" t="s">
        <v>172</v>
      </c>
      <c r="F757" s="145" t="s">
        <v>1597</v>
      </c>
      <c r="I757" s="146"/>
      <c r="L757" s="31"/>
      <c r="M757" s="147"/>
      <c r="T757" s="55"/>
      <c r="AT757" s="16" t="s">
        <v>172</v>
      </c>
      <c r="AU757" s="16" t="s">
        <v>88</v>
      </c>
    </row>
    <row r="758" spans="2:65" s="14" customFormat="1" ht="11.25">
      <c r="B758" s="162"/>
      <c r="D758" s="144" t="s">
        <v>179</v>
      </c>
      <c r="E758" s="163" t="s">
        <v>1</v>
      </c>
      <c r="F758" s="164" t="s">
        <v>1598</v>
      </c>
      <c r="H758" s="163" t="s">
        <v>1</v>
      </c>
      <c r="I758" s="165"/>
      <c r="L758" s="162"/>
      <c r="M758" s="166"/>
      <c r="T758" s="167"/>
      <c r="AT758" s="163" t="s">
        <v>179</v>
      </c>
      <c r="AU758" s="163" t="s">
        <v>88</v>
      </c>
      <c r="AV758" s="14" t="s">
        <v>86</v>
      </c>
      <c r="AW758" s="14" t="s">
        <v>34</v>
      </c>
      <c r="AX758" s="14" t="s">
        <v>78</v>
      </c>
      <c r="AY758" s="163" t="s">
        <v>162</v>
      </c>
    </row>
    <row r="759" spans="2:65" s="12" customFormat="1" ht="11.25">
      <c r="B759" s="148"/>
      <c r="D759" s="144" t="s">
        <v>179</v>
      </c>
      <c r="E759" s="149" t="s">
        <v>1</v>
      </c>
      <c r="F759" s="150" t="s">
        <v>1599</v>
      </c>
      <c r="H759" s="151">
        <v>29.75</v>
      </c>
      <c r="I759" s="152"/>
      <c r="L759" s="148"/>
      <c r="M759" s="153"/>
      <c r="T759" s="154"/>
      <c r="AT759" s="149" t="s">
        <v>179</v>
      </c>
      <c r="AU759" s="149" t="s">
        <v>88</v>
      </c>
      <c r="AV759" s="12" t="s">
        <v>88</v>
      </c>
      <c r="AW759" s="12" t="s">
        <v>34</v>
      </c>
      <c r="AX759" s="12" t="s">
        <v>78</v>
      </c>
      <c r="AY759" s="149" t="s">
        <v>162</v>
      </c>
    </row>
    <row r="760" spans="2:65" s="14" customFormat="1" ht="11.25">
      <c r="B760" s="162"/>
      <c r="D760" s="144" t="s">
        <v>179</v>
      </c>
      <c r="E760" s="163" t="s">
        <v>1</v>
      </c>
      <c r="F760" s="164" t="s">
        <v>1600</v>
      </c>
      <c r="H760" s="163" t="s">
        <v>1</v>
      </c>
      <c r="I760" s="165"/>
      <c r="L760" s="162"/>
      <c r="M760" s="166"/>
      <c r="T760" s="167"/>
      <c r="AT760" s="163" t="s">
        <v>179</v>
      </c>
      <c r="AU760" s="163" t="s">
        <v>88</v>
      </c>
      <c r="AV760" s="14" t="s">
        <v>86</v>
      </c>
      <c r="AW760" s="14" t="s">
        <v>34</v>
      </c>
      <c r="AX760" s="14" t="s">
        <v>78</v>
      </c>
      <c r="AY760" s="163" t="s">
        <v>162</v>
      </c>
    </row>
    <row r="761" spans="2:65" s="12" customFormat="1" ht="11.25">
      <c r="B761" s="148"/>
      <c r="D761" s="144" t="s">
        <v>179</v>
      </c>
      <c r="E761" s="149" t="s">
        <v>1</v>
      </c>
      <c r="F761" s="150" t="s">
        <v>1601</v>
      </c>
      <c r="H761" s="151">
        <v>39.58</v>
      </c>
      <c r="I761" s="152"/>
      <c r="L761" s="148"/>
      <c r="M761" s="153"/>
      <c r="T761" s="154"/>
      <c r="AT761" s="149" t="s">
        <v>179</v>
      </c>
      <c r="AU761" s="149" t="s">
        <v>88</v>
      </c>
      <c r="AV761" s="12" t="s">
        <v>88</v>
      </c>
      <c r="AW761" s="12" t="s">
        <v>34</v>
      </c>
      <c r="AX761" s="12" t="s">
        <v>78</v>
      </c>
      <c r="AY761" s="149" t="s">
        <v>162</v>
      </c>
    </row>
    <row r="762" spans="2:65" s="14" customFormat="1" ht="11.25">
      <c r="B762" s="162"/>
      <c r="D762" s="144" t="s">
        <v>179</v>
      </c>
      <c r="E762" s="163" t="s">
        <v>1</v>
      </c>
      <c r="F762" s="164" t="s">
        <v>1602</v>
      </c>
      <c r="H762" s="163" t="s">
        <v>1</v>
      </c>
      <c r="I762" s="165"/>
      <c r="L762" s="162"/>
      <c r="M762" s="166"/>
      <c r="T762" s="167"/>
      <c r="AT762" s="163" t="s">
        <v>179</v>
      </c>
      <c r="AU762" s="163" t="s">
        <v>88</v>
      </c>
      <c r="AV762" s="14" t="s">
        <v>86</v>
      </c>
      <c r="AW762" s="14" t="s">
        <v>34</v>
      </c>
      <c r="AX762" s="14" t="s">
        <v>78</v>
      </c>
      <c r="AY762" s="163" t="s">
        <v>162</v>
      </c>
    </row>
    <row r="763" spans="2:65" s="12" customFormat="1" ht="11.25">
      <c r="B763" s="148"/>
      <c r="D763" s="144" t="s">
        <v>179</v>
      </c>
      <c r="E763" s="149" t="s">
        <v>1</v>
      </c>
      <c r="F763" s="150" t="s">
        <v>1603</v>
      </c>
      <c r="H763" s="151">
        <v>8.1999999999999993</v>
      </c>
      <c r="I763" s="152"/>
      <c r="L763" s="148"/>
      <c r="M763" s="153"/>
      <c r="T763" s="154"/>
      <c r="AT763" s="149" t="s">
        <v>179</v>
      </c>
      <c r="AU763" s="149" t="s">
        <v>88</v>
      </c>
      <c r="AV763" s="12" t="s">
        <v>88</v>
      </c>
      <c r="AW763" s="12" t="s">
        <v>34</v>
      </c>
      <c r="AX763" s="12" t="s">
        <v>78</v>
      </c>
      <c r="AY763" s="149" t="s">
        <v>162</v>
      </c>
    </row>
    <row r="764" spans="2:65" s="14" customFormat="1" ht="11.25">
      <c r="B764" s="162"/>
      <c r="D764" s="144" t="s">
        <v>179</v>
      </c>
      <c r="E764" s="163" t="s">
        <v>1</v>
      </c>
      <c r="F764" s="164" t="s">
        <v>1604</v>
      </c>
      <c r="H764" s="163" t="s">
        <v>1</v>
      </c>
      <c r="I764" s="165"/>
      <c r="L764" s="162"/>
      <c r="M764" s="166"/>
      <c r="T764" s="167"/>
      <c r="AT764" s="163" t="s">
        <v>179</v>
      </c>
      <c r="AU764" s="163" t="s">
        <v>88</v>
      </c>
      <c r="AV764" s="14" t="s">
        <v>86</v>
      </c>
      <c r="AW764" s="14" t="s">
        <v>34</v>
      </c>
      <c r="AX764" s="14" t="s">
        <v>78</v>
      </c>
      <c r="AY764" s="163" t="s">
        <v>162</v>
      </c>
    </row>
    <row r="765" spans="2:65" s="12" customFormat="1" ht="11.25">
      <c r="B765" s="148"/>
      <c r="D765" s="144" t="s">
        <v>179</v>
      </c>
      <c r="E765" s="149" t="s">
        <v>1</v>
      </c>
      <c r="F765" s="150" t="s">
        <v>1605</v>
      </c>
      <c r="H765" s="151">
        <v>10.74</v>
      </c>
      <c r="I765" s="152"/>
      <c r="L765" s="148"/>
      <c r="M765" s="153"/>
      <c r="T765" s="154"/>
      <c r="AT765" s="149" t="s">
        <v>179</v>
      </c>
      <c r="AU765" s="149" t="s">
        <v>88</v>
      </c>
      <c r="AV765" s="12" t="s">
        <v>88</v>
      </c>
      <c r="AW765" s="12" t="s">
        <v>34</v>
      </c>
      <c r="AX765" s="12" t="s">
        <v>78</v>
      </c>
      <c r="AY765" s="149" t="s">
        <v>162</v>
      </c>
    </row>
    <row r="766" spans="2:65" s="13" customFormat="1" ht="11.25">
      <c r="B766" s="155"/>
      <c r="D766" s="144" t="s">
        <v>179</v>
      </c>
      <c r="E766" s="156" t="s">
        <v>1</v>
      </c>
      <c r="F766" s="157" t="s">
        <v>181</v>
      </c>
      <c r="H766" s="158">
        <v>88.27</v>
      </c>
      <c r="I766" s="159"/>
      <c r="L766" s="155"/>
      <c r="M766" s="160"/>
      <c r="T766" s="161"/>
      <c r="AT766" s="156" t="s">
        <v>179</v>
      </c>
      <c r="AU766" s="156" t="s">
        <v>88</v>
      </c>
      <c r="AV766" s="13" t="s">
        <v>170</v>
      </c>
      <c r="AW766" s="13" t="s">
        <v>34</v>
      </c>
      <c r="AX766" s="13" t="s">
        <v>86</v>
      </c>
      <c r="AY766" s="156" t="s">
        <v>162</v>
      </c>
    </row>
    <row r="767" spans="2:65" s="1" customFormat="1" ht="33" customHeight="1">
      <c r="B767" s="31"/>
      <c r="C767" s="131" t="s">
        <v>1606</v>
      </c>
      <c r="D767" s="131" t="s">
        <v>165</v>
      </c>
      <c r="E767" s="132" t="s">
        <v>1607</v>
      </c>
      <c r="F767" s="133" t="s">
        <v>1608</v>
      </c>
      <c r="G767" s="134" t="s">
        <v>208</v>
      </c>
      <c r="H767" s="135">
        <v>11.4</v>
      </c>
      <c r="I767" s="136"/>
      <c r="J767" s="137">
        <f>ROUND(I767*H767,2)</f>
        <v>0</v>
      </c>
      <c r="K767" s="133" t="s">
        <v>169</v>
      </c>
      <c r="L767" s="31"/>
      <c r="M767" s="138" t="s">
        <v>1</v>
      </c>
      <c r="N767" s="139" t="s">
        <v>43</v>
      </c>
      <c r="P767" s="140">
        <f>O767*H767</f>
        <v>0</v>
      </c>
      <c r="Q767" s="140">
        <v>4.3600000000000002E-3</v>
      </c>
      <c r="R767" s="140">
        <f>Q767*H767</f>
        <v>4.9704000000000005E-2</v>
      </c>
      <c r="S767" s="140">
        <v>0</v>
      </c>
      <c r="T767" s="141">
        <f>S767*H767</f>
        <v>0</v>
      </c>
      <c r="AR767" s="142" t="s">
        <v>245</v>
      </c>
      <c r="AT767" s="142" t="s">
        <v>165</v>
      </c>
      <c r="AU767" s="142" t="s">
        <v>88</v>
      </c>
      <c r="AY767" s="16" t="s">
        <v>162</v>
      </c>
      <c r="BE767" s="143">
        <f>IF(N767="základní",J767,0)</f>
        <v>0</v>
      </c>
      <c r="BF767" s="143">
        <f>IF(N767="snížená",J767,0)</f>
        <v>0</v>
      </c>
      <c r="BG767" s="143">
        <f>IF(N767="zákl. přenesená",J767,0)</f>
        <v>0</v>
      </c>
      <c r="BH767" s="143">
        <f>IF(N767="sníž. přenesená",J767,0)</f>
        <v>0</v>
      </c>
      <c r="BI767" s="143">
        <f>IF(N767="nulová",J767,0)</f>
        <v>0</v>
      </c>
      <c r="BJ767" s="16" t="s">
        <v>86</v>
      </c>
      <c r="BK767" s="143">
        <f>ROUND(I767*H767,2)</f>
        <v>0</v>
      </c>
      <c r="BL767" s="16" t="s">
        <v>245</v>
      </c>
      <c r="BM767" s="142" t="s">
        <v>1609</v>
      </c>
    </row>
    <row r="768" spans="2:65" s="1" customFormat="1" ht="19.5">
      <c r="B768" s="31"/>
      <c r="D768" s="144" t="s">
        <v>172</v>
      </c>
      <c r="F768" s="145" t="s">
        <v>1610</v>
      </c>
      <c r="I768" s="146"/>
      <c r="L768" s="31"/>
      <c r="M768" s="147"/>
      <c r="T768" s="55"/>
      <c r="AT768" s="16" t="s">
        <v>172</v>
      </c>
      <c r="AU768" s="16" t="s">
        <v>88</v>
      </c>
    </row>
    <row r="769" spans="2:65" s="1" customFormat="1" ht="33" customHeight="1">
      <c r="B769" s="31"/>
      <c r="C769" s="131" t="s">
        <v>1611</v>
      </c>
      <c r="D769" s="131" t="s">
        <v>165</v>
      </c>
      <c r="E769" s="132" t="s">
        <v>1612</v>
      </c>
      <c r="F769" s="133" t="s">
        <v>1613</v>
      </c>
      <c r="G769" s="134" t="s">
        <v>176</v>
      </c>
      <c r="H769" s="135">
        <v>0.78</v>
      </c>
      <c r="I769" s="136"/>
      <c r="J769" s="137">
        <f>ROUND(I769*H769,2)</f>
        <v>0</v>
      </c>
      <c r="K769" s="133" t="s">
        <v>169</v>
      </c>
      <c r="L769" s="31"/>
      <c r="M769" s="138" t="s">
        <v>1</v>
      </c>
      <c r="N769" s="139" t="s">
        <v>43</v>
      </c>
      <c r="P769" s="140">
        <f>O769*H769</f>
        <v>0</v>
      </c>
      <c r="Q769" s="140">
        <v>1.0789999999999999E-2</v>
      </c>
      <c r="R769" s="140">
        <f>Q769*H769</f>
        <v>8.4162000000000004E-3</v>
      </c>
      <c r="S769" s="140">
        <v>0</v>
      </c>
      <c r="T769" s="141">
        <f>S769*H769</f>
        <v>0</v>
      </c>
      <c r="AR769" s="142" t="s">
        <v>245</v>
      </c>
      <c r="AT769" s="142" t="s">
        <v>165</v>
      </c>
      <c r="AU769" s="142" t="s">
        <v>88</v>
      </c>
      <c r="AY769" s="16" t="s">
        <v>162</v>
      </c>
      <c r="BE769" s="143">
        <f>IF(N769="základní",J769,0)</f>
        <v>0</v>
      </c>
      <c r="BF769" s="143">
        <f>IF(N769="snížená",J769,0)</f>
        <v>0</v>
      </c>
      <c r="BG769" s="143">
        <f>IF(N769="zákl. přenesená",J769,0)</f>
        <v>0</v>
      </c>
      <c r="BH769" s="143">
        <f>IF(N769="sníž. přenesená",J769,0)</f>
        <v>0</v>
      </c>
      <c r="BI769" s="143">
        <f>IF(N769="nulová",J769,0)</f>
        <v>0</v>
      </c>
      <c r="BJ769" s="16" t="s">
        <v>86</v>
      </c>
      <c r="BK769" s="143">
        <f>ROUND(I769*H769,2)</f>
        <v>0</v>
      </c>
      <c r="BL769" s="16" t="s">
        <v>245</v>
      </c>
      <c r="BM769" s="142" t="s">
        <v>1614</v>
      </c>
    </row>
    <row r="770" spans="2:65" s="1" customFormat="1" ht="33" customHeight="1">
      <c r="B770" s="31"/>
      <c r="C770" s="131" t="s">
        <v>1615</v>
      </c>
      <c r="D770" s="131" t="s">
        <v>165</v>
      </c>
      <c r="E770" s="132" t="s">
        <v>1616</v>
      </c>
      <c r="F770" s="133" t="s">
        <v>1617</v>
      </c>
      <c r="G770" s="134" t="s">
        <v>268</v>
      </c>
      <c r="H770" s="135">
        <v>12</v>
      </c>
      <c r="I770" s="136"/>
      <c r="J770" s="137">
        <f>ROUND(I770*H770,2)</f>
        <v>0</v>
      </c>
      <c r="K770" s="133" t="s">
        <v>169</v>
      </c>
      <c r="L770" s="31"/>
      <c r="M770" s="138" t="s">
        <v>1</v>
      </c>
      <c r="N770" s="139" t="s">
        <v>43</v>
      </c>
      <c r="P770" s="140">
        <f>O770*H770</f>
        <v>0</v>
      </c>
      <c r="Q770" s="140">
        <v>1.5679999999999999E-2</v>
      </c>
      <c r="R770" s="140">
        <f>Q770*H770</f>
        <v>0.18815999999999999</v>
      </c>
      <c r="S770" s="140">
        <v>0</v>
      </c>
      <c r="T770" s="141">
        <f>S770*H770</f>
        <v>0</v>
      </c>
      <c r="AR770" s="142" t="s">
        <v>245</v>
      </c>
      <c r="AT770" s="142" t="s">
        <v>165</v>
      </c>
      <c r="AU770" s="142" t="s">
        <v>88</v>
      </c>
      <c r="AY770" s="16" t="s">
        <v>162</v>
      </c>
      <c r="BE770" s="143">
        <f>IF(N770="základní",J770,0)</f>
        <v>0</v>
      </c>
      <c r="BF770" s="143">
        <f>IF(N770="snížená",J770,0)</f>
        <v>0</v>
      </c>
      <c r="BG770" s="143">
        <f>IF(N770="zákl. přenesená",J770,0)</f>
        <v>0</v>
      </c>
      <c r="BH770" s="143">
        <f>IF(N770="sníž. přenesená",J770,0)</f>
        <v>0</v>
      </c>
      <c r="BI770" s="143">
        <f>IF(N770="nulová",J770,0)</f>
        <v>0</v>
      </c>
      <c r="BJ770" s="16" t="s">
        <v>86</v>
      </c>
      <c r="BK770" s="143">
        <f>ROUND(I770*H770,2)</f>
        <v>0</v>
      </c>
      <c r="BL770" s="16" t="s">
        <v>245</v>
      </c>
      <c r="BM770" s="142" t="s">
        <v>1618</v>
      </c>
    </row>
    <row r="771" spans="2:65" s="1" customFormat="1" ht="29.25">
      <c r="B771" s="31"/>
      <c r="D771" s="144" t="s">
        <v>172</v>
      </c>
      <c r="F771" s="145" t="s">
        <v>1619</v>
      </c>
      <c r="I771" s="146"/>
      <c r="L771" s="31"/>
      <c r="M771" s="147"/>
      <c r="T771" s="55"/>
      <c r="AT771" s="16" t="s">
        <v>172</v>
      </c>
      <c r="AU771" s="16" t="s">
        <v>88</v>
      </c>
    </row>
    <row r="772" spans="2:65" s="1" customFormat="1" ht="16.5" customHeight="1">
      <c r="B772" s="31"/>
      <c r="C772" s="131" t="s">
        <v>1620</v>
      </c>
      <c r="D772" s="131" t="s">
        <v>165</v>
      </c>
      <c r="E772" s="132" t="s">
        <v>1621</v>
      </c>
      <c r="F772" s="133" t="s">
        <v>1622</v>
      </c>
      <c r="G772" s="134" t="s">
        <v>208</v>
      </c>
      <c r="H772" s="135">
        <v>8</v>
      </c>
      <c r="I772" s="136"/>
      <c r="J772" s="137">
        <f>ROUND(I772*H772,2)</f>
        <v>0</v>
      </c>
      <c r="K772" s="133" t="s">
        <v>1</v>
      </c>
      <c r="L772" s="31"/>
      <c r="M772" s="138" t="s">
        <v>1</v>
      </c>
      <c r="N772" s="139" t="s">
        <v>43</v>
      </c>
      <c r="P772" s="140">
        <f>O772*H772</f>
        <v>0</v>
      </c>
      <c r="Q772" s="140">
        <v>0</v>
      </c>
      <c r="R772" s="140">
        <f>Q772*H772</f>
        <v>0</v>
      </c>
      <c r="S772" s="140">
        <v>0</v>
      </c>
      <c r="T772" s="141">
        <f>S772*H772</f>
        <v>0</v>
      </c>
      <c r="AR772" s="142" t="s">
        <v>245</v>
      </c>
      <c r="AT772" s="142" t="s">
        <v>165</v>
      </c>
      <c r="AU772" s="142" t="s">
        <v>88</v>
      </c>
      <c r="AY772" s="16" t="s">
        <v>162</v>
      </c>
      <c r="BE772" s="143">
        <f>IF(N772="základní",J772,0)</f>
        <v>0</v>
      </c>
      <c r="BF772" s="143">
        <f>IF(N772="snížená",J772,0)</f>
        <v>0</v>
      </c>
      <c r="BG772" s="143">
        <f>IF(N772="zákl. přenesená",J772,0)</f>
        <v>0</v>
      </c>
      <c r="BH772" s="143">
        <f>IF(N772="sníž. přenesená",J772,0)</f>
        <v>0</v>
      </c>
      <c r="BI772" s="143">
        <f>IF(N772="nulová",J772,0)</f>
        <v>0</v>
      </c>
      <c r="BJ772" s="16" t="s">
        <v>86</v>
      </c>
      <c r="BK772" s="143">
        <f>ROUND(I772*H772,2)</f>
        <v>0</v>
      </c>
      <c r="BL772" s="16" t="s">
        <v>245</v>
      </c>
      <c r="BM772" s="142" t="s">
        <v>1623</v>
      </c>
    </row>
    <row r="773" spans="2:65" s="1" customFormat="1" ht="24.2" customHeight="1">
      <c r="B773" s="31"/>
      <c r="C773" s="131" t="s">
        <v>1624</v>
      </c>
      <c r="D773" s="131" t="s">
        <v>165</v>
      </c>
      <c r="E773" s="132" t="s">
        <v>1625</v>
      </c>
      <c r="F773" s="133" t="s">
        <v>1626</v>
      </c>
      <c r="G773" s="134" t="s">
        <v>208</v>
      </c>
      <c r="H773" s="135">
        <v>13</v>
      </c>
      <c r="I773" s="136"/>
      <c r="J773" s="137">
        <f>ROUND(I773*H773,2)</f>
        <v>0</v>
      </c>
      <c r="K773" s="133" t="s">
        <v>1</v>
      </c>
      <c r="L773" s="31"/>
      <c r="M773" s="138" t="s">
        <v>1</v>
      </c>
      <c r="N773" s="139" t="s">
        <v>43</v>
      </c>
      <c r="P773" s="140">
        <f>O773*H773</f>
        <v>0</v>
      </c>
      <c r="Q773" s="140">
        <v>1.6299999999999999E-3</v>
      </c>
      <c r="R773" s="140">
        <f>Q773*H773</f>
        <v>2.1190000000000001E-2</v>
      </c>
      <c r="S773" s="140">
        <v>0</v>
      </c>
      <c r="T773" s="141">
        <f>S773*H773</f>
        <v>0</v>
      </c>
      <c r="AR773" s="142" t="s">
        <v>245</v>
      </c>
      <c r="AT773" s="142" t="s">
        <v>165</v>
      </c>
      <c r="AU773" s="142" t="s">
        <v>88</v>
      </c>
      <c r="AY773" s="16" t="s">
        <v>162</v>
      </c>
      <c r="BE773" s="143">
        <f>IF(N773="základní",J773,0)</f>
        <v>0</v>
      </c>
      <c r="BF773" s="143">
        <f>IF(N773="snížená",J773,0)</f>
        <v>0</v>
      </c>
      <c r="BG773" s="143">
        <f>IF(N773="zákl. přenesená",J773,0)</f>
        <v>0</v>
      </c>
      <c r="BH773" s="143">
        <f>IF(N773="sníž. přenesená",J773,0)</f>
        <v>0</v>
      </c>
      <c r="BI773" s="143">
        <f>IF(N773="nulová",J773,0)</f>
        <v>0</v>
      </c>
      <c r="BJ773" s="16" t="s">
        <v>86</v>
      </c>
      <c r="BK773" s="143">
        <f>ROUND(I773*H773,2)</f>
        <v>0</v>
      </c>
      <c r="BL773" s="16" t="s">
        <v>245</v>
      </c>
      <c r="BM773" s="142" t="s">
        <v>1627</v>
      </c>
    </row>
    <row r="774" spans="2:65" s="1" customFormat="1" ht="19.5">
      <c r="B774" s="31"/>
      <c r="D774" s="144" t="s">
        <v>172</v>
      </c>
      <c r="F774" s="145" t="s">
        <v>1565</v>
      </c>
      <c r="I774" s="146"/>
      <c r="L774" s="31"/>
      <c r="M774" s="147"/>
      <c r="T774" s="55"/>
      <c r="AT774" s="16" t="s">
        <v>172</v>
      </c>
      <c r="AU774" s="16" t="s">
        <v>88</v>
      </c>
    </row>
    <row r="775" spans="2:65" s="1" customFormat="1" ht="24.2" customHeight="1">
      <c r="B775" s="31"/>
      <c r="C775" s="131" t="s">
        <v>1628</v>
      </c>
      <c r="D775" s="131" t="s">
        <v>165</v>
      </c>
      <c r="E775" s="132" t="s">
        <v>1629</v>
      </c>
      <c r="F775" s="133" t="s">
        <v>1630</v>
      </c>
      <c r="G775" s="134" t="s">
        <v>268</v>
      </c>
      <c r="H775" s="135">
        <v>8</v>
      </c>
      <c r="I775" s="136"/>
      <c r="J775" s="137">
        <f>ROUND(I775*H775,2)</f>
        <v>0</v>
      </c>
      <c r="K775" s="133" t="s">
        <v>1</v>
      </c>
      <c r="L775" s="31"/>
      <c r="M775" s="138" t="s">
        <v>1</v>
      </c>
      <c r="N775" s="139" t="s">
        <v>43</v>
      </c>
      <c r="P775" s="140">
        <f>O775*H775</f>
        <v>0</v>
      </c>
      <c r="Q775" s="140">
        <v>2.5000000000000001E-4</v>
      </c>
      <c r="R775" s="140">
        <f>Q775*H775</f>
        <v>2E-3</v>
      </c>
      <c r="S775" s="140">
        <v>0</v>
      </c>
      <c r="T775" s="141">
        <f>S775*H775</f>
        <v>0</v>
      </c>
      <c r="AR775" s="142" t="s">
        <v>245</v>
      </c>
      <c r="AT775" s="142" t="s">
        <v>165</v>
      </c>
      <c r="AU775" s="142" t="s">
        <v>88</v>
      </c>
      <c r="AY775" s="16" t="s">
        <v>162</v>
      </c>
      <c r="BE775" s="143">
        <f>IF(N775="základní",J775,0)</f>
        <v>0</v>
      </c>
      <c r="BF775" s="143">
        <f>IF(N775="snížená",J775,0)</f>
        <v>0</v>
      </c>
      <c r="BG775" s="143">
        <f>IF(N775="zákl. přenesená",J775,0)</f>
        <v>0</v>
      </c>
      <c r="BH775" s="143">
        <f>IF(N775="sníž. přenesená",J775,0)</f>
        <v>0</v>
      </c>
      <c r="BI775" s="143">
        <f>IF(N775="nulová",J775,0)</f>
        <v>0</v>
      </c>
      <c r="BJ775" s="16" t="s">
        <v>86</v>
      </c>
      <c r="BK775" s="143">
        <f>ROUND(I775*H775,2)</f>
        <v>0</v>
      </c>
      <c r="BL775" s="16" t="s">
        <v>245</v>
      </c>
      <c r="BM775" s="142" t="s">
        <v>1631</v>
      </c>
    </row>
    <row r="776" spans="2:65" s="1" customFormat="1" ht="19.5">
      <c r="B776" s="31"/>
      <c r="D776" s="144" t="s">
        <v>172</v>
      </c>
      <c r="F776" s="145" t="s">
        <v>1565</v>
      </c>
      <c r="I776" s="146"/>
      <c r="L776" s="31"/>
      <c r="M776" s="147"/>
      <c r="T776" s="55"/>
      <c r="AT776" s="16" t="s">
        <v>172</v>
      </c>
      <c r="AU776" s="16" t="s">
        <v>88</v>
      </c>
    </row>
    <row r="777" spans="2:65" s="1" customFormat="1" ht="24.2" customHeight="1">
      <c r="B777" s="31"/>
      <c r="C777" s="131" t="s">
        <v>1632</v>
      </c>
      <c r="D777" s="131" t="s">
        <v>165</v>
      </c>
      <c r="E777" s="132" t="s">
        <v>1633</v>
      </c>
      <c r="F777" s="133" t="s">
        <v>1634</v>
      </c>
      <c r="G777" s="134" t="s">
        <v>208</v>
      </c>
      <c r="H777" s="135">
        <v>77</v>
      </c>
      <c r="I777" s="136"/>
      <c r="J777" s="137">
        <f>ROUND(I777*H777,2)</f>
        <v>0</v>
      </c>
      <c r="K777" s="133" t="s">
        <v>1</v>
      </c>
      <c r="L777" s="31"/>
      <c r="M777" s="138" t="s">
        <v>1</v>
      </c>
      <c r="N777" s="139" t="s">
        <v>43</v>
      </c>
      <c r="P777" s="140">
        <f>O777*H777</f>
        <v>0</v>
      </c>
      <c r="Q777" s="140">
        <v>2.0999999999999999E-3</v>
      </c>
      <c r="R777" s="140">
        <f>Q777*H777</f>
        <v>0.16169999999999998</v>
      </c>
      <c r="S777" s="140">
        <v>0</v>
      </c>
      <c r="T777" s="141">
        <f>S777*H777</f>
        <v>0</v>
      </c>
      <c r="AR777" s="142" t="s">
        <v>245</v>
      </c>
      <c r="AT777" s="142" t="s">
        <v>165</v>
      </c>
      <c r="AU777" s="142" t="s">
        <v>88</v>
      </c>
      <c r="AY777" s="16" t="s">
        <v>162</v>
      </c>
      <c r="BE777" s="143">
        <f>IF(N777="základní",J777,0)</f>
        <v>0</v>
      </c>
      <c r="BF777" s="143">
        <f>IF(N777="snížená",J777,0)</f>
        <v>0</v>
      </c>
      <c r="BG777" s="143">
        <f>IF(N777="zákl. přenesená",J777,0)</f>
        <v>0</v>
      </c>
      <c r="BH777" s="143">
        <f>IF(N777="sníž. přenesená",J777,0)</f>
        <v>0</v>
      </c>
      <c r="BI777" s="143">
        <f>IF(N777="nulová",J777,0)</f>
        <v>0</v>
      </c>
      <c r="BJ777" s="16" t="s">
        <v>86</v>
      </c>
      <c r="BK777" s="143">
        <f>ROUND(I777*H777,2)</f>
        <v>0</v>
      </c>
      <c r="BL777" s="16" t="s">
        <v>245</v>
      </c>
      <c r="BM777" s="142" t="s">
        <v>1635</v>
      </c>
    </row>
    <row r="778" spans="2:65" s="1" customFormat="1" ht="19.5">
      <c r="B778" s="31"/>
      <c r="D778" s="144" t="s">
        <v>172</v>
      </c>
      <c r="F778" s="145" t="s">
        <v>1586</v>
      </c>
      <c r="I778" s="146"/>
      <c r="L778" s="31"/>
      <c r="M778" s="147"/>
      <c r="T778" s="55"/>
      <c r="AT778" s="16" t="s">
        <v>172</v>
      </c>
      <c r="AU778" s="16" t="s">
        <v>88</v>
      </c>
    </row>
    <row r="779" spans="2:65" s="14" customFormat="1" ht="11.25">
      <c r="B779" s="162"/>
      <c r="D779" s="144" t="s">
        <v>179</v>
      </c>
      <c r="E779" s="163" t="s">
        <v>1</v>
      </c>
      <c r="F779" s="164" t="s">
        <v>1598</v>
      </c>
      <c r="H779" s="163" t="s">
        <v>1</v>
      </c>
      <c r="I779" s="165"/>
      <c r="L779" s="162"/>
      <c r="M779" s="166"/>
      <c r="T779" s="167"/>
      <c r="AT779" s="163" t="s">
        <v>179</v>
      </c>
      <c r="AU779" s="163" t="s">
        <v>88</v>
      </c>
      <c r="AV779" s="14" t="s">
        <v>86</v>
      </c>
      <c r="AW779" s="14" t="s">
        <v>34</v>
      </c>
      <c r="AX779" s="14" t="s">
        <v>78</v>
      </c>
      <c r="AY779" s="163" t="s">
        <v>162</v>
      </c>
    </row>
    <row r="780" spans="2:65" s="12" customFormat="1" ht="11.25">
      <c r="B780" s="148"/>
      <c r="D780" s="144" t="s">
        <v>179</v>
      </c>
      <c r="E780" s="149" t="s">
        <v>1</v>
      </c>
      <c r="F780" s="150" t="s">
        <v>324</v>
      </c>
      <c r="H780" s="151">
        <v>33</v>
      </c>
      <c r="I780" s="152"/>
      <c r="L780" s="148"/>
      <c r="M780" s="153"/>
      <c r="T780" s="154"/>
      <c r="AT780" s="149" t="s">
        <v>179</v>
      </c>
      <c r="AU780" s="149" t="s">
        <v>88</v>
      </c>
      <c r="AV780" s="12" t="s">
        <v>88</v>
      </c>
      <c r="AW780" s="12" t="s">
        <v>34</v>
      </c>
      <c r="AX780" s="12" t="s">
        <v>78</v>
      </c>
      <c r="AY780" s="149" t="s">
        <v>162</v>
      </c>
    </row>
    <row r="781" spans="2:65" s="14" customFormat="1" ht="11.25">
      <c r="B781" s="162"/>
      <c r="D781" s="144" t="s">
        <v>179</v>
      </c>
      <c r="E781" s="163" t="s">
        <v>1</v>
      </c>
      <c r="F781" s="164" t="s">
        <v>1600</v>
      </c>
      <c r="H781" s="163" t="s">
        <v>1</v>
      </c>
      <c r="I781" s="165"/>
      <c r="L781" s="162"/>
      <c r="M781" s="166"/>
      <c r="T781" s="167"/>
      <c r="AT781" s="163" t="s">
        <v>179</v>
      </c>
      <c r="AU781" s="163" t="s">
        <v>88</v>
      </c>
      <c r="AV781" s="14" t="s">
        <v>86</v>
      </c>
      <c r="AW781" s="14" t="s">
        <v>34</v>
      </c>
      <c r="AX781" s="14" t="s">
        <v>78</v>
      </c>
      <c r="AY781" s="163" t="s">
        <v>162</v>
      </c>
    </row>
    <row r="782" spans="2:65" s="12" customFormat="1" ht="11.25">
      <c r="B782" s="148"/>
      <c r="D782" s="144" t="s">
        <v>179</v>
      </c>
      <c r="E782" s="149" t="s">
        <v>1</v>
      </c>
      <c r="F782" s="150" t="s">
        <v>1636</v>
      </c>
      <c r="H782" s="151">
        <v>23.9</v>
      </c>
      <c r="I782" s="152"/>
      <c r="L782" s="148"/>
      <c r="M782" s="153"/>
      <c r="T782" s="154"/>
      <c r="AT782" s="149" t="s">
        <v>179</v>
      </c>
      <c r="AU782" s="149" t="s">
        <v>88</v>
      </c>
      <c r="AV782" s="12" t="s">
        <v>88</v>
      </c>
      <c r="AW782" s="12" t="s">
        <v>34</v>
      </c>
      <c r="AX782" s="12" t="s">
        <v>78</v>
      </c>
      <c r="AY782" s="149" t="s">
        <v>162</v>
      </c>
    </row>
    <row r="783" spans="2:65" s="14" customFormat="1" ht="11.25">
      <c r="B783" s="162"/>
      <c r="D783" s="144" t="s">
        <v>179</v>
      </c>
      <c r="E783" s="163" t="s">
        <v>1</v>
      </c>
      <c r="F783" s="164" t="s">
        <v>1544</v>
      </c>
      <c r="H783" s="163" t="s">
        <v>1</v>
      </c>
      <c r="I783" s="165"/>
      <c r="L783" s="162"/>
      <c r="M783" s="166"/>
      <c r="T783" s="167"/>
      <c r="AT783" s="163" t="s">
        <v>179</v>
      </c>
      <c r="AU783" s="163" t="s">
        <v>88</v>
      </c>
      <c r="AV783" s="14" t="s">
        <v>86</v>
      </c>
      <c r="AW783" s="14" t="s">
        <v>34</v>
      </c>
      <c r="AX783" s="14" t="s">
        <v>78</v>
      </c>
      <c r="AY783" s="163" t="s">
        <v>162</v>
      </c>
    </row>
    <row r="784" spans="2:65" s="12" customFormat="1" ht="11.25">
      <c r="B784" s="148"/>
      <c r="D784" s="144" t="s">
        <v>179</v>
      </c>
      <c r="E784" s="149" t="s">
        <v>1</v>
      </c>
      <c r="F784" s="150" t="s">
        <v>1637</v>
      </c>
      <c r="H784" s="151">
        <v>20.100000000000001</v>
      </c>
      <c r="I784" s="152"/>
      <c r="L784" s="148"/>
      <c r="M784" s="153"/>
      <c r="T784" s="154"/>
      <c r="AT784" s="149" t="s">
        <v>179</v>
      </c>
      <c r="AU784" s="149" t="s">
        <v>88</v>
      </c>
      <c r="AV784" s="12" t="s">
        <v>88</v>
      </c>
      <c r="AW784" s="12" t="s">
        <v>34</v>
      </c>
      <c r="AX784" s="12" t="s">
        <v>78</v>
      </c>
      <c r="AY784" s="149" t="s">
        <v>162</v>
      </c>
    </row>
    <row r="785" spans="2:65" s="13" customFormat="1" ht="11.25">
      <c r="B785" s="155"/>
      <c r="D785" s="144" t="s">
        <v>179</v>
      </c>
      <c r="E785" s="156" t="s">
        <v>1</v>
      </c>
      <c r="F785" s="157" t="s">
        <v>181</v>
      </c>
      <c r="H785" s="158">
        <v>77</v>
      </c>
      <c r="I785" s="159"/>
      <c r="L785" s="155"/>
      <c r="M785" s="160"/>
      <c r="T785" s="161"/>
      <c r="AT785" s="156" t="s">
        <v>179</v>
      </c>
      <c r="AU785" s="156" t="s">
        <v>88</v>
      </c>
      <c r="AV785" s="13" t="s">
        <v>170</v>
      </c>
      <c r="AW785" s="13" t="s">
        <v>34</v>
      </c>
      <c r="AX785" s="13" t="s">
        <v>86</v>
      </c>
      <c r="AY785" s="156" t="s">
        <v>162</v>
      </c>
    </row>
    <row r="786" spans="2:65" s="1" customFormat="1" ht="24.2" customHeight="1">
      <c r="B786" s="31"/>
      <c r="C786" s="131" t="s">
        <v>1638</v>
      </c>
      <c r="D786" s="131" t="s">
        <v>165</v>
      </c>
      <c r="E786" s="132" t="s">
        <v>1639</v>
      </c>
      <c r="F786" s="133" t="s">
        <v>1640</v>
      </c>
      <c r="G786" s="134" t="s">
        <v>1370</v>
      </c>
      <c r="H786" s="183"/>
      <c r="I786" s="136"/>
      <c r="J786" s="137">
        <f>ROUND(I786*H786,2)</f>
        <v>0</v>
      </c>
      <c r="K786" s="133" t="s">
        <v>169</v>
      </c>
      <c r="L786" s="31"/>
      <c r="M786" s="138" t="s">
        <v>1</v>
      </c>
      <c r="N786" s="139" t="s">
        <v>43</v>
      </c>
      <c r="P786" s="140">
        <f>O786*H786</f>
        <v>0</v>
      </c>
      <c r="Q786" s="140">
        <v>0</v>
      </c>
      <c r="R786" s="140">
        <f>Q786*H786</f>
        <v>0</v>
      </c>
      <c r="S786" s="140">
        <v>0</v>
      </c>
      <c r="T786" s="141">
        <f>S786*H786</f>
        <v>0</v>
      </c>
      <c r="AR786" s="142" t="s">
        <v>245</v>
      </c>
      <c r="AT786" s="142" t="s">
        <v>165</v>
      </c>
      <c r="AU786" s="142" t="s">
        <v>88</v>
      </c>
      <c r="AY786" s="16" t="s">
        <v>162</v>
      </c>
      <c r="BE786" s="143">
        <f>IF(N786="základní",J786,0)</f>
        <v>0</v>
      </c>
      <c r="BF786" s="143">
        <f>IF(N786="snížená",J786,0)</f>
        <v>0</v>
      </c>
      <c r="BG786" s="143">
        <f>IF(N786="zákl. přenesená",J786,0)</f>
        <v>0</v>
      </c>
      <c r="BH786" s="143">
        <f>IF(N786="sníž. přenesená",J786,0)</f>
        <v>0</v>
      </c>
      <c r="BI786" s="143">
        <f>IF(N786="nulová",J786,0)</f>
        <v>0</v>
      </c>
      <c r="BJ786" s="16" t="s">
        <v>86</v>
      </c>
      <c r="BK786" s="143">
        <f>ROUND(I786*H786,2)</f>
        <v>0</v>
      </c>
      <c r="BL786" s="16" t="s">
        <v>245</v>
      </c>
      <c r="BM786" s="142" t="s">
        <v>1641</v>
      </c>
    </row>
    <row r="787" spans="2:65" s="11" customFormat="1" ht="22.9" customHeight="1">
      <c r="B787" s="119"/>
      <c r="D787" s="120" t="s">
        <v>77</v>
      </c>
      <c r="E787" s="129" t="s">
        <v>483</v>
      </c>
      <c r="F787" s="129" t="s">
        <v>484</v>
      </c>
      <c r="I787" s="122"/>
      <c r="J787" s="130">
        <f>BK787</f>
        <v>0</v>
      </c>
      <c r="L787" s="119"/>
      <c r="M787" s="124"/>
      <c r="P787" s="125">
        <f>SUM(P788:P863)</f>
        <v>0</v>
      </c>
      <c r="R787" s="125">
        <f>SUM(R788:R863)</f>
        <v>0</v>
      </c>
      <c r="T787" s="126">
        <f>SUM(T788:T863)</f>
        <v>0</v>
      </c>
      <c r="AR787" s="120" t="s">
        <v>88</v>
      </c>
      <c r="AT787" s="127" t="s">
        <v>77</v>
      </c>
      <c r="AU787" s="127" t="s">
        <v>86</v>
      </c>
      <c r="AY787" s="120" t="s">
        <v>162</v>
      </c>
      <c r="BK787" s="128">
        <f>SUM(BK788:BK863)</f>
        <v>0</v>
      </c>
    </row>
    <row r="788" spans="2:65" s="1" customFormat="1" ht="24.2" customHeight="1">
      <c r="B788" s="31"/>
      <c r="C788" s="131" t="s">
        <v>1642</v>
      </c>
      <c r="D788" s="131" t="s">
        <v>165</v>
      </c>
      <c r="E788" s="132" t="s">
        <v>1643</v>
      </c>
      <c r="F788" s="133" t="s">
        <v>1644</v>
      </c>
      <c r="G788" s="134" t="s">
        <v>1645</v>
      </c>
      <c r="H788" s="135">
        <v>8</v>
      </c>
      <c r="I788" s="136"/>
      <c r="J788" s="137">
        <f>ROUND(I788*H788,2)</f>
        <v>0</v>
      </c>
      <c r="K788" s="133" t="s">
        <v>1</v>
      </c>
      <c r="L788" s="31"/>
      <c r="M788" s="138" t="s">
        <v>1</v>
      </c>
      <c r="N788" s="139" t="s">
        <v>43</v>
      </c>
      <c r="P788" s="140">
        <f>O788*H788</f>
        <v>0</v>
      </c>
      <c r="Q788" s="140">
        <v>0</v>
      </c>
      <c r="R788" s="140">
        <f>Q788*H788</f>
        <v>0</v>
      </c>
      <c r="S788" s="140">
        <v>0</v>
      </c>
      <c r="T788" s="141">
        <f>S788*H788</f>
        <v>0</v>
      </c>
      <c r="AR788" s="142" t="s">
        <v>245</v>
      </c>
      <c r="AT788" s="142" t="s">
        <v>165</v>
      </c>
      <c r="AU788" s="142" t="s">
        <v>88</v>
      </c>
      <c r="AY788" s="16" t="s">
        <v>162</v>
      </c>
      <c r="BE788" s="143">
        <f>IF(N788="základní",J788,0)</f>
        <v>0</v>
      </c>
      <c r="BF788" s="143">
        <f>IF(N788="snížená",J788,0)</f>
        <v>0</v>
      </c>
      <c r="BG788" s="143">
        <f>IF(N788="zákl. přenesená",J788,0)</f>
        <v>0</v>
      </c>
      <c r="BH788" s="143">
        <f>IF(N788="sníž. přenesená",J788,0)</f>
        <v>0</v>
      </c>
      <c r="BI788" s="143">
        <f>IF(N788="nulová",J788,0)</f>
        <v>0</v>
      </c>
      <c r="BJ788" s="16" t="s">
        <v>86</v>
      </c>
      <c r="BK788" s="143">
        <f>ROUND(I788*H788,2)</f>
        <v>0</v>
      </c>
      <c r="BL788" s="16" t="s">
        <v>245</v>
      </c>
      <c r="BM788" s="142" t="s">
        <v>1646</v>
      </c>
    </row>
    <row r="789" spans="2:65" s="1" customFormat="1" ht="29.25">
      <c r="B789" s="31"/>
      <c r="D789" s="144" t="s">
        <v>172</v>
      </c>
      <c r="F789" s="145" t="s">
        <v>1647</v>
      </c>
      <c r="I789" s="146"/>
      <c r="L789" s="31"/>
      <c r="M789" s="147"/>
      <c r="T789" s="55"/>
      <c r="AT789" s="16" t="s">
        <v>172</v>
      </c>
      <c r="AU789" s="16" t="s">
        <v>88</v>
      </c>
    </row>
    <row r="790" spans="2:65" s="1" customFormat="1" ht="24.2" customHeight="1">
      <c r="B790" s="31"/>
      <c r="C790" s="131" t="s">
        <v>1648</v>
      </c>
      <c r="D790" s="131" t="s">
        <v>165</v>
      </c>
      <c r="E790" s="132" t="s">
        <v>1649</v>
      </c>
      <c r="F790" s="133" t="s">
        <v>1650</v>
      </c>
      <c r="G790" s="134" t="s">
        <v>1645</v>
      </c>
      <c r="H790" s="135">
        <v>6</v>
      </c>
      <c r="I790" s="136"/>
      <c r="J790" s="137">
        <f>ROUND(I790*H790,2)</f>
        <v>0</v>
      </c>
      <c r="K790" s="133" t="s">
        <v>1</v>
      </c>
      <c r="L790" s="31"/>
      <c r="M790" s="138" t="s">
        <v>1</v>
      </c>
      <c r="N790" s="139" t="s">
        <v>43</v>
      </c>
      <c r="P790" s="140">
        <f>O790*H790</f>
        <v>0</v>
      </c>
      <c r="Q790" s="140">
        <v>0</v>
      </c>
      <c r="R790" s="140">
        <f>Q790*H790</f>
        <v>0</v>
      </c>
      <c r="S790" s="140">
        <v>0</v>
      </c>
      <c r="T790" s="141">
        <f>S790*H790</f>
        <v>0</v>
      </c>
      <c r="AR790" s="142" t="s">
        <v>245</v>
      </c>
      <c r="AT790" s="142" t="s">
        <v>165</v>
      </c>
      <c r="AU790" s="142" t="s">
        <v>88</v>
      </c>
      <c r="AY790" s="16" t="s">
        <v>162</v>
      </c>
      <c r="BE790" s="143">
        <f>IF(N790="základní",J790,0)</f>
        <v>0</v>
      </c>
      <c r="BF790" s="143">
        <f>IF(N790="snížená",J790,0)</f>
        <v>0</v>
      </c>
      <c r="BG790" s="143">
        <f>IF(N790="zákl. přenesená",J790,0)</f>
        <v>0</v>
      </c>
      <c r="BH790" s="143">
        <f>IF(N790="sníž. přenesená",J790,0)</f>
        <v>0</v>
      </c>
      <c r="BI790" s="143">
        <f>IF(N790="nulová",J790,0)</f>
        <v>0</v>
      </c>
      <c r="BJ790" s="16" t="s">
        <v>86</v>
      </c>
      <c r="BK790" s="143">
        <f>ROUND(I790*H790,2)</f>
        <v>0</v>
      </c>
      <c r="BL790" s="16" t="s">
        <v>245</v>
      </c>
      <c r="BM790" s="142" t="s">
        <v>1651</v>
      </c>
    </row>
    <row r="791" spans="2:65" s="1" customFormat="1" ht="29.25">
      <c r="B791" s="31"/>
      <c r="D791" s="144" t="s">
        <v>172</v>
      </c>
      <c r="F791" s="145" t="s">
        <v>1647</v>
      </c>
      <c r="I791" s="146"/>
      <c r="L791" s="31"/>
      <c r="M791" s="147"/>
      <c r="T791" s="55"/>
      <c r="AT791" s="16" t="s">
        <v>172</v>
      </c>
      <c r="AU791" s="16" t="s">
        <v>88</v>
      </c>
    </row>
    <row r="792" spans="2:65" s="1" customFormat="1" ht="24.2" customHeight="1">
      <c r="B792" s="31"/>
      <c r="C792" s="131" t="s">
        <v>1652</v>
      </c>
      <c r="D792" s="131" t="s">
        <v>165</v>
      </c>
      <c r="E792" s="132" t="s">
        <v>1653</v>
      </c>
      <c r="F792" s="133" t="s">
        <v>1654</v>
      </c>
      <c r="G792" s="134" t="s">
        <v>1645</v>
      </c>
      <c r="H792" s="135">
        <v>1</v>
      </c>
      <c r="I792" s="136"/>
      <c r="J792" s="137">
        <f>ROUND(I792*H792,2)</f>
        <v>0</v>
      </c>
      <c r="K792" s="133" t="s">
        <v>1</v>
      </c>
      <c r="L792" s="31"/>
      <c r="M792" s="138" t="s">
        <v>1</v>
      </c>
      <c r="N792" s="139" t="s">
        <v>43</v>
      </c>
      <c r="P792" s="140">
        <f>O792*H792</f>
        <v>0</v>
      </c>
      <c r="Q792" s="140">
        <v>0</v>
      </c>
      <c r="R792" s="140">
        <f>Q792*H792</f>
        <v>0</v>
      </c>
      <c r="S792" s="140">
        <v>0</v>
      </c>
      <c r="T792" s="141">
        <f>S792*H792</f>
        <v>0</v>
      </c>
      <c r="AR792" s="142" t="s">
        <v>245</v>
      </c>
      <c r="AT792" s="142" t="s">
        <v>165</v>
      </c>
      <c r="AU792" s="142" t="s">
        <v>88</v>
      </c>
      <c r="AY792" s="16" t="s">
        <v>162</v>
      </c>
      <c r="BE792" s="143">
        <f>IF(N792="základní",J792,0)</f>
        <v>0</v>
      </c>
      <c r="BF792" s="143">
        <f>IF(N792="snížená",J792,0)</f>
        <v>0</v>
      </c>
      <c r="BG792" s="143">
        <f>IF(N792="zákl. přenesená",J792,0)</f>
        <v>0</v>
      </c>
      <c r="BH792" s="143">
        <f>IF(N792="sníž. přenesená",J792,0)</f>
        <v>0</v>
      </c>
      <c r="BI792" s="143">
        <f>IF(N792="nulová",J792,0)</f>
        <v>0</v>
      </c>
      <c r="BJ792" s="16" t="s">
        <v>86</v>
      </c>
      <c r="BK792" s="143">
        <f>ROUND(I792*H792,2)</f>
        <v>0</v>
      </c>
      <c r="BL792" s="16" t="s">
        <v>245</v>
      </c>
      <c r="BM792" s="142" t="s">
        <v>1655</v>
      </c>
    </row>
    <row r="793" spans="2:65" s="1" customFormat="1" ht="19.5">
      <c r="B793" s="31"/>
      <c r="D793" s="144" t="s">
        <v>172</v>
      </c>
      <c r="F793" s="145" t="s">
        <v>1656</v>
      </c>
      <c r="I793" s="146"/>
      <c r="L793" s="31"/>
      <c r="M793" s="147"/>
      <c r="T793" s="55"/>
      <c r="AT793" s="16" t="s">
        <v>172</v>
      </c>
      <c r="AU793" s="16" t="s">
        <v>88</v>
      </c>
    </row>
    <row r="794" spans="2:65" s="1" customFormat="1" ht="24.2" customHeight="1">
      <c r="B794" s="31"/>
      <c r="C794" s="131" t="s">
        <v>1657</v>
      </c>
      <c r="D794" s="131" t="s">
        <v>165</v>
      </c>
      <c r="E794" s="132" t="s">
        <v>1658</v>
      </c>
      <c r="F794" s="133" t="s">
        <v>1659</v>
      </c>
      <c r="G794" s="134" t="s">
        <v>1645</v>
      </c>
      <c r="H794" s="135">
        <v>1</v>
      </c>
      <c r="I794" s="136"/>
      <c r="J794" s="137">
        <f>ROUND(I794*H794,2)</f>
        <v>0</v>
      </c>
      <c r="K794" s="133" t="s">
        <v>1</v>
      </c>
      <c r="L794" s="31"/>
      <c r="M794" s="138" t="s">
        <v>1</v>
      </c>
      <c r="N794" s="139" t="s">
        <v>43</v>
      </c>
      <c r="P794" s="140">
        <f>O794*H794</f>
        <v>0</v>
      </c>
      <c r="Q794" s="140">
        <v>0</v>
      </c>
      <c r="R794" s="140">
        <f>Q794*H794</f>
        <v>0</v>
      </c>
      <c r="S794" s="140">
        <v>0</v>
      </c>
      <c r="T794" s="141">
        <f>S794*H794</f>
        <v>0</v>
      </c>
      <c r="AR794" s="142" t="s">
        <v>245</v>
      </c>
      <c r="AT794" s="142" t="s">
        <v>165</v>
      </c>
      <c r="AU794" s="142" t="s">
        <v>88</v>
      </c>
      <c r="AY794" s="16" t="s">
        <v>162</v>
      </c>
      <c r="BE794" s="143">
        <f>IF(N794="základní",J794,0)</f>
        <v>0</v>
      </c>
      <c r="BF794" s="143">
        <f>IF(N794="snížená",J794,0)</f>
        <v>0</v>
      </c>
      <c r="BG794" s="143">
        <f>IF(N794="zákl. přenesená",J794,0)</f>
        <v>0</v>
      </c>
      <c r="BH794" s="143">
        <f>IF(N794="sníž. přenesená",J794,0)</f>
        <v>0</v>
      </c>
      <c r="BI794" s="143">
        <f>IF(N794="nulová",J794,0)</f>
        <v>0</v>
      </c>
      <c r="BJ794" s="16" t="s">
        <v>86</v>
      </c>
      <c r="BK794" s="143">
        <f>ROUND(I794*H794,2)</f>
        <v>0</v>
      </c>
      <c r="BL794" s="16" t="s">
        <v>245</v>
      </c>
      <c r="BM794" s="142" t="s">
        <v>1660</v>
      </c>
    </row>
    <row r="795" spans="2:65" s="1" customFormat="1" ht="19.5">
      <c r="B795" s="31"/>
      <c r="D795" s="144" t="s">
        <v>172</v>
      </c>
      <c r="F795" s="145" t="s">
        <v>1656</v>
      </c>
      <c r="I795" s="146"/>
      <c r="L795" s="31"/>
      <c r="M795" s="147"/>
      <c r="T795" s="55"/>
      <c r="AT795" s="16" t="s">
        <v>172</v>
      </c>
      <c r="AU795" s="16" t="s">
        <v>88</v>
      </c>
    </row>
    <row r="796" spans="2:65" s="1" customFormat="1" ht="24.2" customHeight="1">
      <c r="B796" s="31"/>
      <c r="C796" s="131" t="s">
        <v>1661</v>
      </c>
      <c r="D796" s="131" t="s">
        <v>165</v>
      </c>
      <c r="E796" s="132" t="s">
        <v>1662</v>
      </c>
      <c r="F796" s="133" t="s">
        <v>1663</v>
      </c>
      <c r="G796" s="134" t="s">
        <v>1645</v>
      </c>
      <c r="H796" s="135">
        <v>6</v>
      </c>
      <c r="I796" s="136"/>
      <c r="J796" s="137">
        <f>ROUND(I796*H796,2)</f>
        <v>0</v>
      </c>
      <c r="K796" s="133" t="s">
        <v>1</v>
      </c>
      <c r="L796" s="31"/>
      <c r="M796" s="138" t="s">
        <v>1</v>
      </c>
      <c r="N796" s="139" t="s">
        <v>43</v>
      </c>
      <c r="P796" s="140">
        <f>O796*H796</f>
        <v>0</v>
      </c>
      <c r="Q796" s="140">
        <v>0</v>
      </c>
      <c r="R796" s="140">
        <f>Q796*H796</f>
        <v>0</v>
      </c>
      <c r="S796" s="140">
        <v>0</v>
      </c>
      <c r="T796" s="141">
        <f>S796*H796</f>
        <v>0</v>
      </c>
      <c r="AR796" s="142" t="s">
        <v>245</v>
      </c>
      <c r="AT796" s="142" t="s">
        <v>165</v>
      </c>
      <c r="AU796" s="142" t="s">
        <v>88</v>
      </c>
      <c r="AY796" s="16" t="s">
        <v>162</v>
      </c>
      <c r="BE796" s="143">
        <f>IF(N796="základní",J796,0)</f>
        <v>0</v>
      </c>
      <c r="BF796" s="143">
        <f>IF(N796="snížená",J796,0)</f>
        <v>0</v>
      </c>
      <c r="BG796" s="143">
        <f>IF(N796="zákl. přenesená",J796,0)</f>
        <v>0</v>
      </c>
      <c r="BH796" s="143">
        <f>IF(N796="sníž. přenesená",J796,0)</f>
        <v>0</v>
      </c>
      <c r="BI796" s="143">
        <f>IF(N796="nulová",J796,0)</f>
        <v>0</v>
      </c>
      <c r="BJ796" s="16" t="s">
        <v>86</v>
      </c>
      <c r="BK796" s="143">
        <f>ROUND(I796*H796,2)</f>
        <v>0</v>
      </c>
      <c r="BL796" s="16" t="s">
        <v>245</v>
      </c>
      <c r="BM796" s="142" t="s">
        <v>1664</v>
      </c>
    </row>
    <row r="797" spans="2:65" s="1" customFormat="1" ht="19.5">
      <c r="B797" s="31"/>
      <c r="D797" s="144" t="s">
        <v>172</v>
      </c>
      <c r="F797" s="145" t="s">
        <v>1665</v>
      </c>
      <c r="I797" s="146"/>
      <c r="L797" s="31"/>
      <c r="M797" s="147"/>
      <c r="T797" s="55"/>
      <c r="AT797" s="16" t="s">
        <v>172</v>
      </c>
      <c r="AU797" s="16" t="s">
        <v>88</v>
      </c>
    </row>
    <row r="798" spans="2:65" s="1" customFormat="1" ht="24.2" customHeight="1">
      <c r="B798" s="31"/>
      <c r="C798" s="131" t="s">
        <v>1666</v>
      </c>
      <c r="D798" s="131" t="s">
        <v>165</v>
      </c>
      <c r="E798" s="132" t="s">
        <v>1667</v>
      </c>
      <c r="F798" s="133" t="s">
        <v>1668</v>
      </c>
      <c r="G798" s="134" t="s">
        <v>1645</v>
      </c>
      <c r="H798" s="135">
        <v>1</v>
      </c>
      <c r="I798" s="136"/>
      <c r="J798" s="137">
        <f>ROUND(I798*H798,2)</f>
        <v>0</v>
      </c>
      <c r="K798" s="133" t="s">
        <v>1</v>
      </c>
      <c r="L798" s="31"/>
      <c r="M798" s="138" t="s">
        <v>1</v>
      </c>
      <c r="N798" s="139" t="s">
        <v>43</v>
      </c>
      <c r="P798" s="140">
        <f>O798*H798</f>
        <v>0</v>
      </c>
      <c r="Q798" s="140">
        <v>0</v>
      </c>
      <c r="R798" s="140">
        <f>Q798*H798</f>
        <v>0</v>
      </c>
      <c r="S798" s="140">
        <v>0</v>
      </c>
      <c r="T798" s="141">
        <f>S798*H798</f>
        <v>0</v>
      </c>
      <c r="AR798" s="142" t="s">
        <v>245</v>
      </c>
      <c r="AT798" s="142" t="s">
        <v>165</v>
      </c>
      <c r="AU798" s="142" t="s">
        <v>88</v>
      </c>
      <c r="AY798" s="16" t="s">
        <v>162</v>
      </c>
      <c r="BE798" s="143">
        <f>IF(N798="základní",J798,0)</f>
        <v>0</v>
      </c>
      <c r="BF798" s="143">
        <f>IF(N798="snížená",J798,0)</f>
        <v>0</v>
      </c>
      <c r="BG798" s="143">
        <f>IF(N798="zákl. přenesená",J798,0)</f>
        <v>0</v>
      </c>
      <c r="BH798" s="143">
        <f>IF(N798="sníž. přenesená",J798,0)</f>
        <v>0</v>
      </c>
      <c r="BI798" s="143">
        <f>IF(N798="nulová",J798,0)</f>
        <v>0</v>
      </c>
      <c r="BJ798" s="16" t="s">
        <v>86</v>
      </c>
      <c r="BK798" s="143">
        <f>ROUND(I798*H798,2)</f>
        <v>0</v>
      </c>
      <c r="BL798" s="16" t="s">
        <v>245</v>
      </c>
      <c r="BM798" s="142" t="s">
        <v>1669</v>
      </c>
    </row>
    <row r="799" spans="2:65" s="1" customFormat="1" ht="19.5">
      <c r="B799" s="31"/>
      <c r="D799" s="144" t="s">
        <v>172</v>
      </c>
      <c r="F799" s="145" t="s">
        <v>1670</v>
      </c>
      <c r="I799" s="146"/>
      <c r="L799" s="31"/>
      <c r="M799" s="147"/>
      <c r="T799" s="55"/>
      <c r="AT799" s="16" t="s">
        <v>172</v>
      </c>
      <c r="AU799" s="16" t="s">
        <v>88</v>
      </c>
    </row>
    <row r="800" spans="2:65" s="1" customFormat="1" ht="24.2" customHeight="1">
      <c r="B800" s="31"/>
      <c r="C800" s="131" t="s">
        <v>1671</v>
      </c>
      <c r="D800" s="131" t="s">
        <v>165</v>
      </c>
      <c r="E800" s="132" t="s">
        <v>1672</v>
      </c>
      <c r="F800" s="133" t="s">
        <v>1673</v>
      </c>
      <c r="G800" s="134" t="s">
        <v>1645</v>
      </c>
      <c r="H800" s="135">
        <v>3</v>
      </c>
      <c r="I800" s="136"/>
      <c r="J800" s="137">
        <f>ROUND(I800*H800,2)</f>
        <v>0</v>
      </c>
      <c r="K800" s="133" t="s">
        <v>1</v>
      </c>
      <c r="L800" s="31"/>
      <c r="M800" s="138" t="s">
        <v>1</v>
      </c>
      <c r="N800" s="139" t="s">
        <v>43</v>
      </c>
      <c r="P800" s="140">
        <f>O800*H800</f>
        <v>0</v>
      </c>
      <c r="Q800" s="140">
        <v>0</v>
      </c>
      <c r="R800" s="140">
        <f>Q800*H800</f>
        <v>0</v>
      </c>
      <c r="S800" s="140">
        <v>0</v>
      </c>
      <c r="T800" s="141">
        <f>S800*H800</f>
        <v>0</v>
      </c>
      <c r="AR800" s="142" t="s">
        <v>245</v>
      </c>
      <c r="AT800" s="142" t="s">
        <v>165</v>
      </c>
      <c r="AU800" s="142" t="s">
        <v>88</v>
      </c>
      <c r="AY800" s="16" t="s">
        <v>162</v>
      </c>
      <c r="BE800" s="143">
        <f>IF(N800="základní",J800,0)</f>
        <v>0</v>
      </c>
      <c r="BF800" s="143">
        <f>IF(N800="snížená",J800,0)</f>
        <v>0</v>
      </c>
      <c r="BG800" s="143">
        <f>IF(N800="zákl. přenesená",J800,0)</f>
        <v>0</v>
      </c>
      <c r="BH800" s="143">
        <f>IF(N800="sníž. přenesená",J800,0)</f>
        <v>0</v>
      </c>
      <c r="BI800" s="143">
        <f>IF(N800="nulová",J800,0)</f>
        <v>0</v>
      </c>
      <c r="BJ800" s="16" t="s">
        <v>86</v>
      </c>
      <c r="BK800" s="143">
        <f>ROUND(I800*H800,2)</f>
        <v>0</v>
      </c>
      <c r="BL800" s="16" t="s">
        <v>245</v>
      </c>
      <c r="BM800" s="142" t="s">
        <v>1674</v>
      </c>
    </row>
    <row r="801" spans="2:65" s="1" customFormat="1" ht="19.5">
      <c r="B801" s="31"/>
      <c r="D801" s="144" t="s">
        <v>172</v>
      </c>
      <c r="F801" s="145" t="s">
        <v>1670</v>
      </c>
      <c r="I801" s="146"/>
      <c r="L801" s="31"/>
      <c r="M801" s="147"/>
      <c r="T801" s="55"/>
      <c r="AT801" s="16" t="s">
        <v>172</v>
      </c>
      <c r="AU801" s="16" t="s">
        <v>88</v>
      </c>
    </row>
    <row r="802" spans="2:65" s="1" customFormat="1" ht="24.2" customHeight="1">
      <c r="B802" s="31"/>
      <c r="C802" s="131" t="s">
        <v>1675</v>
      </c>
      <c r="D802" s="131" t="s">
        <v>165</v>
      </c>
      <c r="E802" s="132" t="s">
        <v>1676</v>
      </c>
      <c r="F802" s="133" t="s">
        <v>1677</v>
      </c>
      <c r="G802" s="134" t="s">
        <v>1645</v>
      </c>
      <c r="H802" s="135">
        <v>11</v>
      </c>
      <c r="I802" s="136"/>
      <c r="J802" s="137">
        <f>ROUND(I802*H802,2)</f>
        <v>0</v>
      </c>
      <c r="K802" s="133" t="s">
        <v>1</v>
      </c>
      <c r="L802" s="31"/>
      <c r="M802" s="138" t="s">
        <v>1</v>
      </c>
      <c r="N802" s="139" t="s">
        <v>43</v>
      </c>
      <c r="P802" s="140">
        <f>O802*H802</f>
        <v>0</v>
      </c>
      <c r="Q802" s="140">
        <v>0</v>
      </c>
      <c r="R802" s="140">
        <f>Q802*H802</f>
        <v>0</v>
      </c>
      <c r="S802" s="140">
        <v>0</v>
      </c>
      <c r="T802" s="141">
        <f>S802*H802</f>
        <v>0</v>
      </c>
      <c r="AR802" s="142" t="s">
        <v>245</v>
      </c>
      <c r="AT802" s="142" t="s">
        <v>165</v>
      </c>
      <c r="AU802" s="142" t="s">
        <v>88</v>
      </c>
      <c r="AY802" s="16" t="s">
        <v>162</v>
      </c>
      <c r="BE802" s="143">
        <f>IF(N802="základní",J802,0)</f>
        <v>0</v>
      </c>
      <c r="BF802" s="143">
        <f>IF(N802="snížená",J802,0)</f>
        <v>0</v>
      </c>
      <c r="BG802" s="143">
        <f>IF(N802="zákl. přenesená",J802,0)</f>
        <v>0</v>
      </c>
      <c r="BH802" s="143">
        <f>IF(N802="sníž. přenesená",J802,0)</f>
        <v>0</v>
      </c>
      <c r="BI802" s="143">
        <f>IF(N802="nulová",J802,0)</f>
        <v>0</v>
      </c>
      <c r="BJ802" s="16" t="s">
        <v>86</v>
      </c>
      <c r="BK802" s="143">
        <f>ROUND(I802*H802,2)</f>
        <v>0</v>
      </c>
      <c r="BL802" s="16" t="s">
        <v>245</v>
      </c>
      <c r="BM802" s="142" t="s">
        <v>1678</v>
      </c>
    </row>
    <row r="803" spans="2:65" s="1" customFormat="1" ht="19.5">
      <c r="B803" s="31"/>
      <c r="D803" s="144" t="s">
        <v>172</v>
      </c>
      <c r="F803" s="145" t="s">
        <v>1670</v>
      </c>
      <c r="I803" s="146"/>
      <c r="L803" s="31"/>
      <c r="M803" s="147"/>
      <c r="T803" s="55"/>
      <c r="AT803" s="16" t="s">
        <v>172</v>
      </c>
      <c r="AU803" s="16" t="s">
        <v>88</v>
      </c>
    </row>
    <row r="804" spans="2:65" s="1" customFormat="1" ht="24.2" customHeight="1">
      <c r="B804" s="31"/>
      <c r="C804" s="131" t="s">
        <v>1679</v>
      </c>
      <c r="D804" s="131" t="s">
        <v>165</v>
      </c>
      <c r="E804" s="132" t="s">
        <v>1680</v>
      </c>
      <c r="F804" s="133" t="s">
        <v>1681</v>
      </c>
      <c r="G804" s="134" t="s">
        <v>1645</v>
      </c>
      <c r="H804" s="135">
        <v>1</v>
      </c>
      <c r="I804" s="136"/>
      <c r="J804" s="137">
        <f>ROUND(I804*H804,2)</f>
        <v>0</v>
      </c>
      <c r="K804" s="133" t="s">
        <v>1</v>
      </c>
      <c r="L804" s="31"/>
      <c r="M804" s="138" t="s">
        <v>1</v>
      </c>
      <c r="N804" s="139" t="s">
        <v>43</v>
      </c>
      <c r="P804" s="140">
        <f>O804*H804</f>
        <v>0</v>
      </c>
      <c r="Q804" s="140">
        <v>0</v>
      </c>
      <c r="R804" s="140">
        <f>Q804*H804</f>
        <v>0</v>
      </c>
      <c r="S804" s="140">
        <v>0</v>
      </c>
      <c r="T804" s="141">
        <f>S804*H804</f>
        <v>0</v>
      </c>
      <c r="AR804" s="142" t="s">
        <v>245</v>
      </c>
      <c r="AT804" s="142" t="s">
        <v>165</v>
      </c>
      <c r="AU804" s="142" t="s">
        <v>88</v>
      </c>
      <c r="AY804" s="16" t="s">
        <v>162</v>
      </c>
      <c r="BE804" s="143">
        <f>IF(N804="základní",J804,0)</f>
        <v>0</v>
      </c>
      <c r="BF804" s="143">
        <f>IF(N804="snížená",J804,0)</f>
        <v>0</v>
      </c>
      <c r="BG804" s="143">
        <f>IF(N804="zákl. přenesená",J804,0)</f>
        <v>0</v>
      </c>
      <c r="BH804" s="143">
        <f>IF(N804="sníž. přenesená",J804,0)</f>
        <v>0</v>
      </c>
      <c r="BI804" s="143">
        <f>IF(N804="nulová",J804,0)</f>
        <v>0</v>
      </c>
      <c r="BJ804" s="16" t="s">
        <v>86</v>
      </c>
      <c r="BK804" s="143">
        <f>ROUND(I804*H804,2)</f>
        <v>0</v>
      </c>
      <c r="BL804" s="16" t="s">
        <v>245</v>
      </c>
      <c r="BM804" s="142" t="s">
        <v>1682</v>
      </c>
    </row>
    <row r="805" spans="2:65" s="1" customFormat="1" ht="19.5">
      <c r="B805" s="31"/>
      <c r="D805" s="144" t="s">
        <v>172</v>
      </c>
      <c r="F805" s="145" t="s">
        <v>1670</v>
      </c>
      <c r="I805" s="146"/>
      <c r="L805" s="31"/>
      <c r="M805" s="147"/>
      <c r="T805" s="55"/>
      <c r="AT805" s="16" t="s">
        <v>172</v>
      </c>
      <c r="AU805" s="16" t="s">
        <v>88</v>
      </c>
    </row>
    <row r="806" spans="2:65" s="1" customFormat="1" ht="24.2" customHeight="1">
      <c r="B806" s="31"/>
      <c r="C806" s="131" t="s">
        <v>1683</v>
      </c>
      <c r="D806" s="131" t="s">
        <v>165</v>
      </c>
      <c r="E806" s="132" t="s">
        <v>1684</v>
      </c>
      <c r="F806" s="133" t="s">
        <v>1685</v>
      </c>
      <c r="G806" s="134" t="s">
        <v>1645</v>
      </c>
      <c r="H806" s="135">
        <v>4</v>
      </c>
      <c r="I806" s="136"/>
      <c r="J806" s="137">
        <f>ROUND(I806*H806,2)</f>
        <v>0</v>
      </c>
      <c r="K806" s="133" t="s">
        <v>1</v>
      </c>
      <c r="L806" s="31"/>
      <c r="M806" s="138" t="s">
        <v>1</v>
      </c>
      <c r="N806" s="139" t="s">
        <v>43</v>
      </c>
      <c r="P806" s="140">
        <f>O806*H806</f>
        <v>0</v>
      </c>
      <c r="Q806" s="140">
        <v>0</v>
      </c>
      <c r="R806" s="140">
        <f>Q806*H806</f>
        <v>0</v>
      </c>
      <c r="S806" s="140">
        <v>0</v>
      </c>
      <c r="T806" s="141">
        <f>S806*H806</f>
        <v>0</v>
      </c>
      <c r="AR806" s="142" t="s">
        <v>245</v>
      </c>
      <c r="AT806" s="142" t="s">
        <v>165</v>
      </c>
      <c r="AU806" s="142" t="s">
        <v>88</v>
      </c>
      <c r="AY806" s="16" t="s">
        <v>162</v>
      </c>
      <c r="BE806" s="143">
        <f>IF(N806="základní",J806,0)</f>
        <v>0</v>
      </c>
      <c r="BF806" s="143">
        <f>IF(N806="snížená",J806,0)</f>
        <v>0</v>
      </c>
      <c r="BG806" s="143">
        <f>IF(N806="zákl. přenesená",J806,0)</f>
        <v>0</v>
      </c>
      <c r="BH806" s="143">
        <f>IF(N806="sníž. přenesená",J806,0)</f>
        <v>0</v>
      </c>
      <c r="BI806" s="143">
        <f>IF(N806="nulová",J806,0)</f>
        <v>0</v>
      </c>
      <c r="BJ806" s="16" t="s">
        <v>86</v>
      </c>
      <c r="BK806" s="143">
        <f>ROUND(I806*H806,2)</f>
        <v>0</v>
      </c>
      <c r="BL806" s="16" t="s">
        <v>245</v>
      </c>
      <c r="BM806" s="142" t="s">
        <v>1686</v>
      </c>
    </row>
    <row r="807" spans="2:65" s="1" customFormat="1" ht="19.5">
      <c r="B807" s="31"/>
      <c r="D807" s="144" t="s">
        <v>172</v>
      </c>
      <c r="F807" s="145" t="s">
        <v>1670</v>
      </c>
      <c r="I807" s="146"/>
      <c r="L807" s="31"/>
      <c r="M807" s="147"/>
      <c r="T807" s="55"/>
      <c r="AT807" s="16" t="s">
        <v>172</v>
      </c>
      <c r="AU807" s="16" t="s">
        <v>88</v>
      </c>
    </row>
    <row r="808" spans="2:65" s="1" customFormat="1" ht="24.2" customHeight="1">
      <c r="B808" s="31"/>
      <c r="C808" s="131" t="s">
        <v>1687</v>
      </c>
      <c r="D808" s="131" t="s">
        <v>165</v>
      </c>
      <c r="E808" s="132" t="s">
        <v>1688</v>
      </c>
      <c r="F808" s="133" t="s">
        <v>1689</v>
      </c>
      <c r="G808" s="134" t="s">
        <v>1645</v>
      </c>
      <c r="H808" s="135">
        <v>1</v>
      </c>
      <c r="I808" s="136"/>
      <c r="J808" s="137">
        <f>ROUND(I808*H808,2)</f>
        <v>0</v>
      </c>
      <c r="K808" s="133" t="s">
        <v>1</v>
      </c>
      <c r="L808" s="31"/>
      <c r="M808" s="138" t="s">
        <v>1</v>
      </c>
      <c r="N808" s="139" t="s">
        <v>43</v>
      </c>
      <c r="P808" s="140">
        <f>O808*H808</f>
        <v>0</v>
      </c>
      <c r="Q808" s="140">
        <v>0</v>
      </c>
      <c r="R808" s="140">
        <f>Q808*H808</f>
        <v>0</v>
      </c>
      <c r="S808" s="140">
        <v>0</v>
      </c>
      <c r="T808" s="141">
        <f>S808*H808</f>
        <v>0</v>
      </c>
      <c r="AR808" s="142" t="s">
        <v>245</v>
      </c>
      <c r="AT808" s="142" t="s">
        <v>165</v>
      </c>
      <c r="AU808" s="142" t="s">
        <v>88</v>
      </c>
      <c r="AY808" s="16" t="s">
        <v>162</v>
      </c>
      <c r="BE808" s="143">
        <f>IF(N808="základní",J808,0)</f>
        <v>0</v>
      </c>
      <c r="BF808" s="143">
        <f>IF(N808="snížená",J808,0)</f>
        <v>0</v>
      </c>
      <c r="BG808" s="143">
        <f>IF(N808="zákl. přenesená",J808,0)</f>
        <v>0</v>
      </c>
      <c r="BH808" s="143">
        <f>IF(N808="sníž. přenesená",J808,0)</f>
        <v>0</v>
      </c>
      <c r="BI808" s="143">
        <f>IF(N808="nulová",J808,0)</f>
        <v>0</v>
      </c>
      <c r="BJ808" s="16" t="s">
        <v>86</v>
      </c>
      <c r="BK808" s="143">
        <f>ROUND(I808*H808,2)</f>
        <v>0</v>
      </c>
      <c r="BL808" s="16" t="s">
        <v>245</v>
      </c>
      <c r="BM808" s="142" t="s">
        <v>1690</v>
      </c>
    </row>
    <row r="809" spans="2:65" s="1" customFormat="1" ht="19.5">
      <c r="B809" s="31"/>
      <c r="D809" s="144" t="s">
        <v>172</v>
      </c>
      <c r="F809" s="145" t="s">
        <v>1656</v>
      </c>
      <c r="I809" s="146"/>
      <c r="L809" s="31"/>
      <c r="M809" s="147"/>
      <c r="T809" s="55"/>
      <c r="AT809" s="16" t="s">
        <v>172</v>
      </c>
      <c r="AU809" s="16" t="s">
        <v>88</v>
      </c>
    </row>
    <row r="810" spans="2:65" s="1" customFormat="1" ht="33" customHeight="1">
      <c r="B810" s="31"/>
      <c r="C810" s="131" t="s">
        <v>1691</v>
      </c>
      <c r="D810" s="131" t="s">
        <v>165</v>
      </c>
      <c r="E810" s="132" t="s">
        <v>1692</v>
      </c>
      <c r="F810" s="133" t="s">
        <v>1693</v>
      </c>
      <c r="G810" s="134" t="s">
        <v>1645</v>
      </c>
      <c r="H810" s="135">
        <v>1</v>
      </c>
      <c r="I810" s="136"/>
      <c r="J810" s="137">
        <f>ROUND(I810*H810,2)</f>
        <v>0</v>
      </c>
      <c r="K810" s="133" t="s">
        <v>1</v>
      </c>
      <c r="L810" s="31"/>
      <c r="M810" s="138" t="s">
        <v>1</v>
      </c>
      <c r="N810" s="139" t="s">
        <v>43</v>
      </c>
      <c r="P810" s="140">
        <f>O810*H810</f>
        <v>0</v>
      </c>
      <c r="Q810" s="140">
        <v>0</v>
      </c>
      <c r="R810" s="140">
        <f>Q810*H810</f>
        <v>0</v>
      </c>
      <c r="S810" s="140">
        <v>0</v>
      </c>
      <c r="T810" s="141">
        <f>S810*H810</f>
        <v>0</v>
      </c>
      <c r="AR810" s="142" t="s">
        <v>245</v>
      </c>
      <c r="AT810" s="142" t="s">
        <v>165</v>
      </c>
      <c r="AU810" s="142" t="s">
        <v>88</v>
      </c>
      <c r="AY810" s="16" t="s">
        <v>162</v>
      </c>
      <c r="BE810" s="143">
        <f>IF(N810="základní",J810,0)</f>
        <v>0</v>
      </c>
      <c r="BF810" s="143">
        <f>IF(N810="snížená",J810,0)</f>
        <v>0</v>
      </c>
      <c r="BG810" s="143">
        <f>IF(N810="zákl. přenesená",J810,0)</f>
        <v>0</v>
      </c>
      <c r="BH810" s="143">
        <f>IF(N810="sníž. přenesená",J810,0)</f>
        <v>0</v>
      </c>
      <c r="BI810" s="143">
        <f>IF(N810="nulová",J810,0)</f>
        <v>0</v>
      </c>
      <c r="BJ810" s="16" t="s">
        <v>86</v>
      </c>
      <c r="BK810" s="143">
        <f>ROUND(I810*H810,2)</f>
        <v>0</v>
      </c>
      <c r="BL810" s="16" t="s">
        <v>245</v>
      </c>
      <c r="BM810" s="142" t="s">
        <v>1694</v>
      </c>
    </row>
    <row r="811" spans="2:65" s="1" customFormat="1" ht="19.5">
      <c r="B811" s="31"/>
      <c r="D811" s="144" t="s">
        <v>172</v>
      </c>
      <c r="F811" s="145" t="s">
        <v>1656</v>
      </c>
      <c r="I811" s="146"/>
      <c r="L811" s="31"/>
      <c r="M811" s="147"/>
      <c r="T811" s="55"/>
      <c r="AT811" s="16" t="s">
        <v>172</v>
      </c>
      <c r="AU811" s="16" t="s">
        <v>88</v>
      </c>
    </row>
    <row r="812" spans="2:65" s="1" customFormat="1" ht="24.2" customHeight="1">
      <c r="B812" s="31"/>
      <c r="C812" s="131" t="s">
        <v>1695</v>
      </c>
      <c r="D812" s="131" t="s">
        <v>165</v>
      </c>
      <c r="E812" s="132" t="s">
        <v>1696</v>
      </c>
      <c r="F812" s="133" t="s">
        <v>1697</v>
      </c>
      <c r="G812" s="134" t="s">
        <v>1645</v>
      </c>
      <c r="H812" s="135">
        <v>1</v>
      </c>
      <c r="I812" s="136"/>
      <c r="J812" s="137">
        <f>ROUND(I812*H812,2)</f>
        <v>0</v>
      </c>
      <c r="K812" s="133" t="s">
        <v>1</v>
      </c>
      <c r="L812" s="31"/>
      <c r="M812" s="138" t="s">
        <v>1</v>
      </c>
      <c r="N812" s="139" t="s">
        <v>43</v>
      </c>
      <c r="P812" s="140">
        <f>O812*H812</f>
        <v>0</v>
      </c>
      <c r="Q812" s="140">
        <v>0</v>
      </c>
      <c r="R812" s="140">
        <f>Q812*H812</f>
        <v>0</v>
      </c>
      <c r="S812" s="140">
        <v>0</v>
      </c>
      <c r="T812" s="141">
        <f>S812*H812</f>
        <v>0</v>
      </c>
      <c r="AR812" s="142" t="s">
        <v>245</v>
      </c>
      <c r="AT812" s="142" t="s">
        <v>165</v>
      </c>
      <c r="AU812" s="142" t="s">
        <v>88</v>
      </c>
      <c r="AY812" s="16" t="s">
        <v>162</v>
      </c>
      <c r="BE812" s="143">
        <f>IF(N812="základní",J812,0)</f>
        <v>0</v>
      </c>
      <c r="BF812" s="143">
        <f>IF(N812="snížená",J812,0)</f>
        <v>0</v>
      </c>
      <c r="BG812" s="143">
        <f>IF(N812="zákl. přenesená",J812,0)</f>
        <v>0</v>
      </c>
      <c r="BH812" s="143">
        <f>IF(N812="sníž. přenesená",J812,0)</f>
        <v>0</v>
      </c>
      <c r="BI812" s="143">
        <f>IF(N812="nulová",J812,0)</f>
        <v>0</v>
      </c>
      <c r="BJ812" s="16" t="s">
        <v>86</v>
      </c>
      <c r="BK812" s="143">
        <f>ROUND(I812*H812,2)</f>
        <v>0</v>
      </c>
      <c r="BL812" s="16" t="s">
        <v>245</v>
      </c>
      <c r="BM812" s="142" t="s">
        <v>1698</v>
      </c>
    </row>
    <row r="813" spans="2:65" s="1" customFormat="1" ht="19.5">
      <c r="B813" s="31"/>
      <c r="D813" s="144" t="s">
        <v>172</v>
      </c>
      <c r="F813" s="145" t="s">
        <v>1656</v>
      </c>
      <c r="I813" s="146"/>
      <c r="L813" s="31"/>
      <c r="M813" s="147"/>
      <c r="T813" s="55"/>
      <c r="AT813" s="16" t="s">
        <v>172</v>
      </c>
      <c r="AU813" s="16" t="s">
        <v>88</v>
      </c>
    </row>
    <row r="814" spans="2:65" s="1" customFormat="1" ht="24.2" customHeight="1">
      <c r="B814" s="31"/>
      <c r="C814" s="131" t="s">
        <v>1699</v>
      </c>
      <c r="D814" s="131" t="s">
        <v>165</v>
      </c>
      <c r="E814" s="132" t="s">
        <v>1700</v>
      </c>
      <c r="F814" s="133" t="s">
        <v>1701</v>
      </c>
      <c r="G814" s="134" t="s">
        <v>1645</v>
      </c>
      <c r="H814" s="135">
        <v>1</v>
      </c>
      <c r="I814" s="136"/>
      <c r="J814" s="137">
        <f>ROUND(I814*H814,2)</f>
        <v>0</v>
      </c>
      <c r="K814" s="133" t="s">
        <v>1</v>
      </c>
      <c r="L814" s="31"/>
      <c r="M814" s="138" t="s">
        <v>1</v>
      </c>
      <c r="N814" s="139" t="s">
        <v>43</v>
      </c>
      <c r="P814" s="140">
        <f>O814*H814</f>
        <v>0</v>
      </c>
      <c r="Q814" s="140">
        <v>0</v>
      </c>
      <c r="R814" s="140">
        <f>Q814*H814</f>
        <v>0</v>
      </c>
      <c r="S814" s="140">
        <v>0</v>
      </c>
      <c r="T814" s="141">
        <f>S814*H814</f>
        <v>0</v>
      </c>
      <c r="AR814" s="142" t="s">
        <v>245</v>
      </c>
      <c r="AT814" s="142" t="s">
        <v>165</v>
      </c>
      <c r="AU814" s="142" t="s">
        <v>88</v>
      </c>
      <c r="AY814" s="16" t="s">
        <v>162</v>
      </c>
      <c r="BE814" s="143">
        <f>IF(N814="základní",J814,0)</f>
        <v>0</v>
      </c>
      <c r="BF814" s="143">
        <f>IF(N814="snížená",J814,0)</f>
        <v>0</v>
      </c>
      <c r="BG814" s="143">
        <f>IF(N814="zákl. přenesená",J814,0)</f>
        <v>0</v>
      </c>
      <c r="BH814" s="143">
        <f>IF(N814="sníž. přenesená",J814,0)</f>
        <v>0</v>
      </c>
      <c r="BI814" s="143">
        <f>IF(N814="nulová",J814,0)</f>
        <v>0</v>
      </c>
      <c r="BJ814" s="16" t="s">
        <v>86</v>
      </c>
      <c r="BK814" s="143">
        <f>ROUND(I814*H814,2)</f>
        <v>0</v>
      </c>
      <c r="BL814" s="16" t="s">
        <v>245</v>
      </c>
      <c r="BM814" s="142" t="s">
        <v>1702</v>
      </c>
    </row>
    <row r="815" spans="2:65" s="1" customFormat="1" ht="19.5">
      <c r="B815" s="31"/>
      <c r="D815" s="144" t="s">
        <v>172</v>
      </c>
      <c r="F815" s="145" t="s">
        <v>1656</v>
      </c>
      <c r="I815" s="146"/>
      <c r="L815" s="31"/>
      <c r="M815" s="147"/>
      <c r="T815" s="55"/>
      <c r="AT815" s="16" t="s">
        <v>172</v>
      </c>
      <c r="AU815" s="16" t="s">
        <v>88</v>
      </c>
    </row>
    <row r="816" spans="2:65" s="1" customFormat="1" ht="24.2" customHeight="1">
      <c r="B816" s="31"/>
      <c r="C816" s="131" t="s">
        <v>1703</v>
      </c>
      <c r="D816" s="131" t="s">
        <v>165</v>
      </c>
      <c r="E816" s="132" t="s">
        <v>1704</v>
      </c>
      <c r="F816" s="133" t="s">
        <v>1705</v>
      </c>
      <c r="G816" s="134" t="s">
        <v>1645</v>
      </c>
      <c r="H816" s="135">
        <v>1</v>
      </c>
      <c r="I816" s="136"/>
      <c r="J816" s="137">
        <f>ROUND(I816*H816,2)</f>
        <v>0</v>
      </c>
      <c r="K816" s="133" t="s">
        <v>1</v>
      </c>
      <c r="L816" s="31"/>
      <c r="M816" s="138" t="s">
        <v>1</v>
      </c>
      <c r="N816" s="139" t="s">
        <v>43</v>
      </c>
      <c r="P816" s="140">
        <f>O816*H816</f>
        <v>0</v>
      </c>
      <c r="Q816" s="140">
        <v>0</v>
      </c>
      <c r="R816" s="140">
        <f>Q816*H816</f>
        <v>0</v>
      </c>
      <c r="S816" s="140">
        <v>0</v>
      </c>
      <c r="T816" s="141">
        <f>S816*H816</f>
        <v>0</v>
      </c>
      <c r="AR816" s="142" t="s">
        <v>245</v>
      </c>
      <c r="AT816" s="142" t="s">
        <v>165</v>
      </c>
      <c r="AU816" s="142" t="s">
        <v>88</v>
      </c>
      <c r="AY816" s="16" t="s">
        <v>162</v>
      </c>
      <c r="BE816" s="143">
        <f>IF(N816="základní",J816,0)</f>
        <v>0</v>
      </c>
      <c r="BF816" s="143">
        <f>IF(N816="snížená",J816,0)</f>
        <v>0</v>
      </c>
      <c r="BG816" s="143">
        <f>IF(N816="zákl. přenesená",J816,0)</f>
        <v>0</v>
      </c>
      <c r="BH816" s="143">
        <f>IF(N816="sníž. přenesená",J816,0)</f>
        <v>0</v>
      </c>
      <c r="BI816" s="143">
        <f>IF(N816="nulová",J816,0)</f>
        <v>0</v>
      </c>
      <c r="BJ816" s="16" t="s">
        <v>86</v>
      </c>
      <c r="BK816" s="143">
        <f>ROUND(I816*H816,2)</f>
        <v>0</v>
      </c>
      <c r="BL816" s="16" t="s">
        <v>245</v>
      </c>
      <c r="BM816" s="142" t="s">
        <v>1706</v>
      </c>
    </row>
    <row r="817" spans="2:65" s="1" customFormat="1" ht="19.5">
      <c r="B817" s="31"/>
      <c r="D817" s="144" t="s">
        <v>172</v>
      </c>
      <c r="F817" s="145" t="s">
        <v>1656</v>
      </c>
      <c r="I817" s="146"/>
      <c r="L817" s="31"/>
      <c r="M817" s="147"/>
      <c r="T817" s="55"/>
      <c r="AT817" s="16" t="s">
        <v>172</v>
      </c>
      <c r="AU817" s="16" t="s">
        <v>88</v>
      </c>
    </row>
    <row r="818" spans="2:65" s="1" customFormat="1" ht="24.2" customHeight="1">
      <c r="B818" s="31"/>
      <c r="C818" s="131" t="s">
        <v>1707</v>
      </c>
      <c r="D818" s="131" t="s">
        <v>165</v>
      </c>
      <c r="E818" s="132" t="s">
        <v>1708</v>
      </c>
      <c r="F818" s="133" t="s">
        <v>1709</v>
      </c>
      <c r="G818" s="134" t="s">
        <v>1645</v>
      </c>
      <c r="H818" s="135">
        <v>2</v>
      </c>
      <c r="I818" s="136"/>
      <c r="J818" s="137">
        <f>ROUND(I818*H818,2)</f>
        <v>0</v>
      </c>
      <c r="K818" s="133" t="s">
        <v>1</v>
      </c>
      <c r="L818" s="31"/>
      <c r="M818" s="138" t="s">
        <v>1</v>
      </c>
      <c r="N818" s="139" t="s">
        <v>43</v>
      </c>
      <c r="P818" s="140">
        <f>O818*H818</f>
        <v>0</v>
      </c>
      <c r="Q818" s="140">
        <v>0</v>
      </c>
      <c r="R818" s="140">
        <f>Q818*H818</f>
        <v>0</v>
      </c>
      <c r="S818" s="140">
        <v>0</v>
      </c>
      <c r="T818" s="141">
        <f>S818*H818</f>
        <v>0</v>
      </c>
      <c r="AR818" s="142" t="s">
        <v>245</v>
      </c>
      <c r="AT818" s="142" t="s">
        <v>165</v>
      </c>
      <c r="AU818" s="142" t="s">
        <v>88</v>
      </c>
      <c r="AY818" s="16" t="s">
        <v>162</v>
      </c>
      <c r="BE818" s="143">
        <f>IF(N818="základní",J818,0)</f>
        <v>0</v>
      </c>
      <c r="BF818" s="143">
        <f>IF(N818="snížená",J818,0)</f>
        <v>0</v>
      </c>
      <c r="BG818" s="143">
        <f>IF(N818="zákl. přenesená",J818,0)</f>
        <v>0</v>
      </c>
      <c r="BH818" s="143">
        <f>IF(N818="sníž. přenesená",J818,0)</f>
        <v>0</v>
      </c>
      <c r="BI818" s="143">
        <f>IF(N818="nulová",J818,0)</f>
        <v>0</v>
      </c>
      <c r="BJ818" s="16" t="s">
        <v>86</v>
      </c>
      <c r="BK818" s="143">
        <f>ROUND(I818*H818,2)</f>
        <v>0</v>
      </c>
      <c r="BL818" s="16" t="s">
        <v>245</v>
      </c>
      <c r="BM818" s="142" t="s">
        <v>1710</v>
      </c>
    </row>
    <row r="819" spans="2:65" s="1" customFormat="1" ht="19.5">
      <c r="B819" s="31"/>
      <c r="D819" s="144" t="s">
        <v>172</v>
      </c>
      <c r="F819" s="145" t="s">
        <v>1656</v>
      </c>
      <c r="I819" s="146"/>
      <c r="L819" s="31"/>
      <c r="M819" s="147"/>
      <c r="T819" s="55"/>
      <c r="AT819" s="16" t="s">
        <v>172</v>
      </c>
      <c r="AU819" s="16" t="s">
        <v>88</v>
      </c>
    </row>
    <row r="820" spans="2:65" s="1" customFormat="1" ht="24.2" customHeight="1">
      <c r="B820" s="31"/>
      <c r="C820" s="131" t="s">
        <v>1711</v>
      </c>
      <c r="D820" s="131" t="s">
        <v>165</v>
      </c>
      <c r="E820" s="132" t="s">
        <v>1712</v>
      </c>
      <c r="F820" s="133" t="s">
        <v>1713</v>
      </c>
      <c r="G820" s="134" t="s">
        <v>1645</v>
      </c>
      <c r="H820" s="135">
        <v>1</v>
      </c>
      <c r="I820" s="136"/>
      <c r="J820" s="137">
        <f>ROUND(I820*H820,2)</f>
        <v>0</v>
      </c>
      <c r="K820" s="133" t="s">
        <v>1</v>
      </c>
      <c r="L820" s="31"/>
      <c r="M820" s="138" t="s">
        <v>1</v>
      </c>
      <c r="N820" s="139" t="s">
        <v>43</v>
      </c>
      <c r="P820" s="140">
        <f>O820*H820</f>
        <v>0</v>
      </c>
      <c r="Q820" s="140">
        <v>0</v>
      </c>
      <c r="R820" s="140">
        <f>Q820*H820</f>
        <v>0</v>
      </c>
      <c r="S820" s="140">
        <v>0</v>
      </c>
      <c r="T820" s="141">
        <f>S820*H820</f>
        <v>0</v>
      </c>
      <c r="AR820" s="142" t="s">
        <v>245</v>
      </c>
      <c r="AT820" s="142" t="s">
        <v>165</v>
      </c>
      <c r="AU820" s="142" t="s">
        <v>88</v>
      </c>
      <c r="AY820" s="16" t="s">
        <v>162</v>
      </c>
      <c r="BE820" s="143">
        <f>IF(N820="základní",J820,0)</f>
        <v>0</v>
      </c>
      <c r="BF820" s="143">
        <f>IF(N820="snížená",J820,0)</f>
        <v>0</v>
      </c>
      <c r="BG820" s="143">
        <f>IF(N820="zákl. přenesená",J820,0)</f>
        <v>0</v>
      </c>
      <c r="BH820" s="143">
        <f>IF(N820="sníž. přenesená",J820,0)</f>
        <v>0</v>
      </c>
      <c r="BI820" s="143">
        <f>IF(N820="nulová",J820,0)</f>
        <v>0</v>
      </c>
      <c r="BJ820" s="16" t="s">
        <v>86</v>
      </c>
      <c r="BK820" s="143">
        <f>ROUND(I820*H820,2)</f>
        <v>0</v>
      </c>
      <c r="BL820" s="16" t="s">
        <v>245</v>
      </c>
      <c r="BM820" s="142" t="s">
        <v>1714</v>
      </c>
    </row>
    <row r="821" spans="2:65" s="1" customFormat="1" ht="19.5">
      <c r="B821" s="31"/>
      <c r="D821" s="144" t="s">
        <v>172</v>
      </c>
      <c r="F821" s="145" t="s">
        <v>1656</v>
      </c>
      <c r="I821" s="146"/>
      <c r="L821" s="31"/>
      <c r="M821" s="147"/>
      <c r="T821" s="55"/>
      <c r="AT821" s="16" t="s">
        <v>172</v>
      </c>
      <c r="AU821" s="16" t="s">
        <v>88</v>
      </c>
    </row>
    <row r="822" spans="2:65" s="1" customFormat="1" ht="24.2" customHeight="1">
      <c r="B822" s="31"/>
      <c r="C822" s="131" t="s">
        <v>1715</v>
      </c>
      <c r="D822" s="131" t="s">
        <v>165</v>
      </c>
      <c r="E822" s="132" t="s">
        <v>1716</v>
      </c>
      <c r="F822" s="133" t="s">
        <v>1717</v>
      </c>
      <c r="G822" s="134" t="s">
        <v>1645</v>
      </c>
      <c r="H822" s="135">
        <v>1</v>
      </c>
      <c r="I822" s="136"/>
      <c r="J822" s="137">
        <f>ROUND(I822*H822,2)</f>
        <v>0</v>
      </c>
      <c r="K822" s="133" t="s">
        <v>1</v>
      </c>
      <c r="L822" s="31"/>
      <c r="M822" s="138" t="s">
        <v>1</v>
      </c>
      <c r="N822" s="139" t="s">
        <v>43</v>
      </c>
      <c r="P822" s="140">
        <f>O822*H822</f>
        <v>0</v>
      </c>
      <c r="Q822" s="140">
        <v>0</v>
      </c>
      <c r="R822" s="140">
        <f>Q822*H822</f>
        <v>0</v>
      </c>
      <c r="S822" s="140">
        <v>0</v>
      </c>
      <c r="T822" s="141">
        <f>S822*H822</f>
        <v>0</v>
      </c>
      <c r="AR822" s="142" t="s">
        <v>245</v>
      </c>
      <c r="AT822" s="142" t="s">
        <v>165</v>
      </c>
      <c r="AU822" s="142" t="s">
        <v>88</v>
      </c>
      <c r="AY822" s="16" t="s">
        <v>162</v>
      </c>
      <c r="BE822" s="143">
        <f>IF(N822="základní",J822,0)</f>
        <v>0</v>
      </c>
      <c r="BF822" s="143">
        <f>IF(N822="snížená",J822,0)</f>
        <v>0</v>
      </c>
      <c r="BG822" s="143">
        <f>IF(N822="zákl. přenesená",J822,0)</f>
        <v>0</v>
      </c>
      <c r="BH822" s="143">
        <f>IF(N822="sníž. přenesená",J822,0)</f>
        <v>0</v>
      </c>
      <c r="BI822" s="143">
        <f>IF(N822="nulová",J822,0)</f>
        <v>0</v>
      </c>
      <c r="BJ822" s="16" t="s">
        <v>86</v>
      </c>
      <c r="BK822" s="143">
        <f>ROUND(I822*H822,2)</f>
        <v>0</v>
      </c>
      <c r="BL822" s="16" t="s">
        <v>245</v>
      </c>
      <c r="BM822" s="142" t="s">
        <v>1718</v>
      </c>
    </row>
    <row r="823" spans="2:65" s="1" customFormat="1" ht="19.5">
      <c r="B823" s="31"/>
      <c r="D823" s="144" t="s">
        <v>172</v>
      </c>
      <c r="F823" s="145" t="s">
        <v>1656</v>
      </c>
      <c r="I823" s="146"/>
      <c r="L823" s="31"/>
      <c r="M823" s="147"/>
      <c r="T823" s="55"/>
      <c r="AT823" s="16" t="s">
        <v>172</v>
      </c>
      <c r="AU823" s="16" t="s">
        <v>88</v>
      </c>
    </row>
    <row r="824" spans="2:65" s="1" customFormat="1" ht="24.2" customHeight="1">
      <c r="B824" s="31"/>
      <c r="C824" s="131" t="s">
        <v>1719</v>
      </c>
      <c r="D824" s="131" t="s">
        <v>165</v>
      </c>
      <c r="E824" s="132" t="s">
        <v>1720</v>
      </c>
      <c r="F824" s="133" t="s">
        <v>1721</v>
      </c>
      <c r="G824" s="134" t="s">
        <v>1645</v>
      </c>
      <c r="H824" s="135">
        <v>2</v>
      </c>
      <c r="I824" s="136"/>
      <c r="J824" s="137">
        <f>ROUND(I824*H824,2)</f>
        <v>0</v>
      </c>
      <c r="K824" s="133" t="s">
        <v>1</v>
      </c>
      <c r="L824" s="31"/>
      <c r="M824" s="138" t="s">
        <v>1</v>
      </c>
      <c r="N824" s="139" t="s">
        <v>43</v>
      </c>
      <c r="P824" s="140">
        <f>O824*H824</f>
        <v>0</v>
      </c>
      <c r="Q824" s="140">
        <v>0</v>
      </c>
      <c r="R824" s="140">
        <f>Q824*H824</f>
        <v>0</v>
      </c>
      <c r="S824" s="140">
        <v>0</v>
      </c>
      <c r="T824" s="141">
        <f>S824*H824</f>
        <v>0</v>
      </c>
      <c r="AR824" s="142" t="s">
        <v>245</v>
      </c>
      <c r="AT824" s="142" t="s">
        <v>165</v>
      </c>
      <c r="AU824" s="142" t="s">
        <v>88</v>
      </c>
      <c r="AY824" s="16" t="s">
        <v>162</v>
      </c>
      <c r="BE824" s="143">
        <f>IF(N824="základní",J824,0)</f>
        <v>0</v>
      </c>
      <c r="BF824" s="143">
        <f>IF(N824="snížená",J824,0)</f>
        <v>0</v>
      </c>
      <c r="BG824" s="143">
        <f>IF(N824="zákl. přenesená",J824,0)</f>
        <v>0</v>
      </c>
      <c r="BH824" s="143">
        <f>IF(N824="sníž. přenesená",J824,0)</f>
        <v>0</v>
      </c>
      <c r="BI824" s="143">
        <f>IF(N824="nulová",J824,0)</f>
        <v>0</v>
      </c>
      <c r="BJ824" s="16" t="s">
        <v>86</v>
      </c>
      <c r="BK824" s="143">
        <f>ROUND(I824*H824,2)</f>
        <v>0</v>
      </c>
      <c r="BL824" s="16" t="s">
        <v>245</v>
      </c>
      <c r="BM824" s="142" t="s">
        <v>1722</v>
      </c>
    </row>
    <row r="825" spans="2:65" s="1" customFormat="1" ht="19.5">
      <c r="B825" s="31"/>
      <c r="D825" s="144" t="s">
        <v>172</v>
      </c>
      <c r="F825" s="145" t="s">
        <v>1656</v>
      </c>
      <c r="I825" s="146"/>
      <c r="L825" s="31"/>
      <c r="M825" s="147"/>
      <c r="T825" s="55"/>
      <c r="AT825" s="16" t="s">
        <v>172</v>
      </c>
      <c r="AU825" s="16" t="s">
        <v>88</v>
      </c>
    </row>
    <row r="826" spans="2:65" s="1" customFormat="1" ht="24.2" customHeight="1">
      <c r="B826" s="31"/>
      <c r="C826" s="131" t="s">
        <v>1723</v>
      </c>
      <c r="D826" s="131" t="s">
        <v>165</v>
      </c>
      <c r="E826" s="132" t="s">
        <v>1724</v>
      </c>
      <c r="F826" s="133" t="s">
        <v>1725</v>
      </c>
      <c r="G826" s="134" t="s">
        <v>1645</v>
      </c>
      <c r="H826" s="135">
        <v>1</v>
      </c>
      <c r="I826" s="136"/>
      <c r="J826" s="137">
        <f>ROUND(I826*H826,2)</f>
        <v>0</v>
      </c>
      <c r="K826" s="133" t="s">
        <v>1</v>
      </c>
      <c r="L826" s="31"/>
      <c r="M826" s="138" t="s">
        <v>1</v>
      </c>
      <c r="N826" s="139" t="s">
        <v>43</v>
      </c>
      <c r="P826" s="140">
        <f>O826*H826</f>
        <v>0</v>
      </c>
      <c r="Q826" s="140">
        <v>0</v>
      </c>
      <c r="R826" s="140">
        <f>Q826*H826</f>
        <v>0</v>
      </c>
      <c r="S826" s="140">
        <v>0</v>
      </c>
      <c r="T826" s="141">
        <f>S826*H826</f>
        <v>0</v>
      </c>
      <c r="AR826" s="142" t="s">
        <v>245</v>
      </c>
      <c r="AT826" s="142" t="s">
        <v>165</v>
      </c>
      <c r="AU826" s="142" t="s">
        <v>88</v>
      </c>
      <c r="AY826" s="16" t="s">
        <v>162</v>
      </c>
      <c r="BE826" s="143">
        <f>IF(N826="základní",J826,0)</f>
        <v>0</v>
      </c>
      <c r="BF826" s="143">
        <f>IF(N826="snížená",J826,0)</f>
        <v>0</v>
      </c>
      <c r="BG826" s="143">
        <f>IF(N826="zákl. přenesená",J826,0)</f>
        <v>0</v>
      </c>
      <c r="BH826" s="143">
        <f>IF(N826="sníž. přenesená",J826,0)</f>
        <v>0</v>
      </c>
      <c r="BI826" s="143">
        <f>IF(N826="nulová",J826,0)</f>
        <v>0</v>
      </c>
      <c r="BJ826" s="16" t="s">
        <v>86</v>
      </c>
      <c r="BK826" s="143">
        <f>ROUND(I826*H826,2)</f>
        <v>0</v>
      </c>
      <c r="BL826" s="16" t="s">
        <v>245</v>
      </c>
      <c r="BM826" s="142" t="s">
        <v>1726</v>
      </c>
    </row>
    <row r="827" spans="2:65" s="1" customFormat="1" ht="19.5">
      <c r="B827" s="31"/>
      <c r="D827" s="144" t="s">
        <v>172</v>
      </c>
      <c r="F827" s="145" t="s">
        <v>1656</v>
      </c>
      <c r="I827" s="146"/>
      <c r="L827" s="31"/>
      <c r="M827" s="147"/>
      <c r="T827" s="55"/>
      <c r="AT827" s="16" t="s">
        <v>172</v>
      </c>
      <c r="AU827" s="16" t="s">
        <v>88</v>
      </c>
    </row>
    <row r="828" spans="2:65" s="1" customFormat="1" ht="24.2" customHeight="1">
      <c r="B828" s="31"/>
      <c r="C828" s="131" t="s">
        <v>1727</v>
      </c>
      <c r="D828" s="131" t="s">
        <v>165</v>
      </c>
      <c r="E828" s="132" t="s">
        <v>1728</v>
      </c>
      <c r="F828" s="133" t="s">
        <v>1729</v>
      </c>
      <c r="G828" s="134" t="s">
        <v>1645</v>
      </c>
      <c r="H828" s="135">
        <v>2</v>
      </c>
      <c r="I828" s="136"/>
      <c r="J828" s="137">
        <f>ROUND(I828*H828,2)</f>
        <v>0</v>
      </c>
      <c r="K828" s="133" t="s">
        <v>1</v>
      </c>
      <c r="L828" s="31"/>
      <c r="M828" s="138" t="s">
        <v>1</v>
      </c>
      <c r="N828" s="139" t="s">
        <v>43</v>
      </c>
      <c r="P828" s="140">
        <f>O828*H828</f>
        <v>0</v>
      </c>
      <c r="Q828" s="140">
        <v>0</v>
      </c>
      <c r="R828" s="140">
        <f>Q828*H828</f>
        <v>0</v>
      </c>
      <c r="S828" s="140">
        <v>0</v>
      </c>
      <c r="T828" s="141">
        <f>S828*H828</f>
        <v>0</v>
      </c>
      <c r="AR828" s="142" t="s">
        <v>245</v>
      </c>
      <c r="AT828" s="142" t="s">
        <v>165</v>
      </c>
      <c r="AU828" s="142" t="s">
        <v>88</v>
      </c>
      <c r="AY828" s="16" t="s">
        <v>162</v>
      </c>
      <c r="BE828" s="143">
        <f>IF(N828="základní",J828,0)</f>
        <v>0</v>
      </c>
      <c r="BF828" s="143">
        <f>IF(N828="snížená",J828,0)</f>
        <v>0</v>
      </c>
      <c r="BG828" s="143">
        <f>IF(N828="zákl. přenesená",J828,0)</f>
        <v>0</v>
      </c>
      <c r="BH828" s="143">
        <f>IF(N828="sníž. přenesená",J828,0)</f>
        <v>0</v>
      </c>
      <c r="BI828" s="143">
        <f>IF(N828="nulová",J828,0)</f>
        <v>0</v>
      </c>
      <c r="BJ828" s="16" t="s">
        <v>86</v>
      </c>
      <c r="BK828" s="143">
        <f>ROUND(I828*H828,2)</f>
        <v>0</v>
      </c>
      <c r="BL828" s="16" t="s">
        <v>245</v>
      </c>
      <c r="BM828" s="142" t="s">
        <v>1730</v>
      </c>
    </row>
    <row r="829" spans="2:65" s="1" customFormat="1" ht="19.5">
      <c r="B829" s="31"/>
      <c r="D829" s="144" t="s">
        <v>172</v>
      </c>
      <c r="F829" s="145" t="s">
        <v>1656</v>
      </c>
      <c r="I829" s="146"/>
      <c r="L829" s="31"/>
      <c r="M829" s="147"/>
      <c r="T829" s="55"/>
      <c r="AT829" s="16" t="s">
        <v>172</v>
      </c>
      <c r="AU829" s="16" t="s">
        <v>88</v>
      </c>
    </row>
    <row r="830" spans="2:65" s="1" customFormat="1" ht="24.2" customHeight="1">
      <c r="B830" s="31"/>
      <c r="C830" s="131" t="s">
        <v>1731</v>
      </c>
      <c r="D830" s="131" t="s">
        <v>165</v>
      </c>
      <c r="E830" s="132" t="s">
        <v>1732</v>
      </c>
      <c r="F830" s="133" t="s">
        <v>1733</v>
      </c>
      <c r="G830" s="134" t="s">
        <v>1645</v>
      </c>
      <c r="H830" s="135">
        <v>1</v>
      </c>
      <c r="I830" s="136"/>
      <c r="J830" s="137">
        <f>ROUND(I830*H830,2)</f>
        <v>0</v>
      </c>
      <c r="K830" s="133" t="s">
        <v>1</v>
      </c>
      <c r="L830" s="31"/>
      <c r="M830" s="138" t="s">
        <v>1</v>
      </c>
      <c r="N830" s="139" t="s">
        <v>43</v>
      </c>
      <c r="P830" s="140">
        <f>O830*H830</f>
        <v>0</v>
      </c>
      <c r="Q830" s="140">
        <v>0</v>
      </c>
      <c r="R830" s="140">
        <f>Q830*H830</f>
        <v>0</v>
      </c>
      <c r="S830" s="140">
        <v>0</v>
      </c>
      <c r="T830" s="141">
        <f>S830*H830</f>
        <v>0</v>
      </c>
      <c r="AR830" s="142" t="s">
        <v>245</v>
      </c>
      <c r="AT830" s="142" t="s">
        <v>165</v>
      </c>
      <c r="AU830" s="142" t="s">
        <v>88</v>
      </c>
      <c r="AY830" s="16" t="s">
        <v>162</v>
      </c>
      <c r="BE830" s="143">
        <f>IF(N830="základní",J830,0)</f>
        <v>0</v>
      </c>
      <c r="BF830" s="143">
        <f>IF(N830="snížená",J830,0)</f>
        <v>0</v>
      </c>
      <c r="BG830" s="143">
        <f>IF(N830="zákl. přenesená",J830,0)</f>
        <v>0</v>
      </c>
      <c r="BH830" s="143">
        <f>IF(N830="sníž. přenesená",J830,0)</f>
        <v>0</v>
      </c>
      <c r="BI830" s="143">
        <f>IF(N830="nulová",J830,0)</f>
        <v>0</v>
      </c>
      <c r="BJ830" s="16" t="s">
        <v>86</v>
      </c>
      <c r="BK830" s="143">
        <f>ROUND(I830*H830,2)</f>
        <v>0</v>
      </c>
      <c r="BL830" s="16" t="s">
        <v>245</v>
      </c>
      <c r="BM830" s="142" t="s">
        <v>1734</v>
      </c>
    </row>
    <row r="831" spans="2:65" s="1" customFormat="1" ht="19.5">
      <c r="B831" s="31"/>
      <c r="D831" s="144" t="s">
        <v>172</v>
      </c>
      <c r="F831" s="145" t="s">
        <v>1656</v>
      </c>
      <c r="I831" s="146"/>
      <c r="L831" s="31"/>
      <c r="M831" s="147"/>
      <c r="T831" s="55"/>
      <c r="AT831" s="16" t="s">
        <v>172</v>
      </c>
      <c r="AU831" s="16" t="s">
        <v>88</v>
      </c>
    </row>
    <row r="832" spans="2:65" s="1" customFormat="1" ht="24.2" customHeight="1">
      <c r="B832" s="31"/>
      <c r="C832" s="131" t="s">
        <v>1735</v>
      </c>
      <c r="D832" s="131" t="s">
        <v>165</v>
      </c>
      <c r="E832" s="132" t="s">
        <v>1736</v>
      </c>
      <c r="F832" s="133" t="s">
        <v>1737</v>
      </c>
      <c r="G832" s="134" t="s">
        <v>1645</v>
      </c>
      <c r="H832" s="135">
        <v>1</v>
      </c>
      <c r="I832" s="136"/>
      <c r="J832" s="137">
        <f>ROUND(I832*H832,2)</f>
        <v>0</v>
      </c>
      <c r="K832" s="133" t="s">
        <v>1</v>
      </c>
      <c r="L832" s="31"/>
      <c r="M832" s="138" t="s">
        <v>1</v>
      </c>
      <c r="N832" s="139" t="s">
        <v>43</v>
      </c>
      <c r="P832" s="140">
        <f>O832*H832</f>
        <v>0</v>
      </c>
      <c r="Q832" s="140">
        <v>0</v>
      </c>
      <c r="R832" s="140">
        <f>Q832*H832</f>
        <v>0</v>
      </c>
      <c r="S832" s="140">
        <v>0</v>
      </c>
      <c r="T832" s="141">
        <f>S832*H832</f>
        <v>0</v>
      </c>
      <c r="AR832" s="142" t="s">
        <v>245</v>
      </c>
      <c r="AT832" s="142" t="s">
        <v>165</v>
      </c>
      <c r="AU832" s="142" t="s">
        <v>88</v>
      </c>
      <c r="AY832" s="16" t="s">
        <v>162</v>
      </c>
      <c r="BE832" s="143">
        <f>IF(N832="základní",J832,0)</f>
        <v>0</v>
      </c>
      <c r="BF832" s="143">
        <f>IF(N832="snížená",J832,0)</f>
        <v>0</v>
      </c>
      <c r="BG832" s="143">
        <f>IF(N832="zákl. přenesená",J832,0)</f>
        <v>0</v>
      </c>
      <c r="BH832" s="143">
        <f>IF(N832="sníž. přenesená",J832,0)</f>
        <v>0</v>
      </c>
      <c r="BI832" s="143">
        <f>IF(N832="nulová",J832,0)</f>
        <v>0</v>
      </c>
      <c r="BJ832" s="16" t="s">
        <v>86</v>
      </c>
      <c r="BK832" s="143">
        <f>ROUND(I832*H832,2)</f>
        <v>0</v>
      </c>
      <c r="BL832" s="16" t="s">
        <v>245</v>
      </c>
      <c r="BM832" s="142" t="s">
        <v>1738</v>
      </c>
    </row>
    <row r="833" spans="2:65" s="1" customFormat="1" ht="19.5">
      <c r="B833" s="31"/>
      <c r="D833" s="144" t="s">
        <v>172</v>
      </c>
      <c r="F833" s="145" t="s">
        <v>1656</v>
      </c>
      <c r="I833" s="146"/>
      <c r="L833" s="31"/>
      <c r="M833" s="147"/>
      <c r="T833" s="55"/>
      <c r="AT833" s="16" t="s">
        <v>172</v>
      </c>
      <c r="AU833" s="16" t="s">
        <v>88</v>
      </c>
    </row>
    <row r="834" spans="2:65" s="1" customFormat="1" ht="24.2" customHeight="1">
      <c r="B834" s="31"/>
      <c r="C834" s="131" t="s">
        <v>1739</v>
      </c>
      <c r="D834" s="131" t="s">
        <v>165</v>
      </c>
      <c r="E834" s="132" t="s">
        <v>1740</v>
      </c>
      <c r="F834" s="133" t="s">
        <v>1741</v>
      </c>
      <c r="G834" s="134" t="s">
        <v>1645</v>
      </c>
      <c r="H834" s="135">
        <v>2</v>
      </c>
      <c r="I834" s="136"/>
      <c r="J834" s="137">
        <f>ROUND(I834*H834,2)</f>
        <v>0</v>
      </c>
      <c r="K834" s="133" t="s">
        <v>1</v>
      </c>
      <c r="L834" s="31"/>
      <c r="M834" s="138" t="s">
        <v>1</v>
      </c>
      <c r="N834" s="139" t="s">
        <v>43</v>
      </c>
      <c r="P834" s="140">
        <f>O834*H834</f>
        <v>0</v>
      </c>
      <c r="Q834" s="140">
        <v>0</v>
      </c>
      <c r="R834" s="140">
        <f>Q834*H834</f>
        <v>0</v>
      </c>
      <c r="S834" s="140">
        <v>0</v>
      </c>
      <c r="T834" s="141">
        <f>S834*H834</f>
        <v>0</v>
      </c>
      <c r="AR834" s="142" t="s">
        <v>245</v>
      </c>
      <c r="AT834" s="142" t="s">
        <v>165</v>
      </c>
      <c r="AU834" s="142" t="s">
        <v>88</v>
      </c>
      <c r="AY834" s="16" t="s">
        <v>162</v>
      </c>
      <c r="BE834" s="143">
        <f>IF(N834="základní",J834,0)</f>
        <v>0</v>
      </c>
      <c r="BF834" s="143">
        <f>IF(N834="snížená",J834,0)</f>
        <v>0</v>
      </c>
      <c r="BG834" s="143">
        <f>IF(N834="zákl. přenesená",J834,0)</f>
        <v>0</v>
      </c>
      <c r="BH834" s="143">
        <f>IF(N834="sníž. přenesená",J834,0)</f>
        <v>0</v>
      </c>
      <c r="BI834" s="143">
        <f>IF(N834="nulová",J834,0)</f>
        <v>0</v>
      </c>
      <c r="BJ834" s="16" t="s">
        <v>86</v>
      </c>
      <c r="BK834" s="143">
        <f>ROUND(I834*H834,2)</f>
        <v>0</v>
      </c>
      <c r="BL834" s="16" t="s">
        <v>245</v>
      </c>
      <c r="BM834" s="142" t="s">
        <v>1742</v>
      </c>
    </row>
    <row r="835" spans="2:65" s="1" customFormat="1" ht="19.5">
      <c r="B835" s="31"/>
      <c r="D835" s="144" t="s">
        <v>172</v>
      </c>
      <c r="F835" s="145" t="s">
        <v>1656</v>
      </c>
      <c r="I835" s="146"/>
      <c r="L835" s="31"/>
      <c r="M835" s="147"/>
      <c r="T835" s="55"/>
      <c r="AT835" s="16" t="s">
        <v>172</v>
      </c>
      <c r="AU835" s="16" t="s">
        <v>88</v>
      </c>
    </row>
    <row r="836" spans="2:65" s="1" customFormat="1" ht="24.2" customHeight="1">
      <c r="B836" s="31"/>
      <c r="C836" s="131" t="s">
        <v>1743</v>
      </c>
      <c r="D836" s="131" t="s">
        <v>165</v>
      </c>
      <c r="E836" s="132" t="s">
        <v>1744</v>
      </c>
      <c r="F836" s="133" t="s">
        <v>1745</v>
      </c>
      <c r="G836" s="134" t="s">
        <v>1645</v>
      </c>
      <c r="H836" s="135">
        <v>1</v>
      </c>
      <c r="I836" s="136"/>
      <c r="J836" s="137">
        <f>ROUND(I836*H836,2)</f>
        <v>0</v>
      </c>
      <c r="K836" s="133" t="s">
        <v>1</v>
      </c>
      <c r="L836" s="31"/>
      <c r="M836" s="138" t="s">
        <v>1</v>
      </c>
      <c r="N836" s="139" t="s">
        <v>43</v>
      </c>
      <c r="P836" s="140">
        <f>O836*H836</f>
        <v>0</v>
      </c>
      <c r="Q836" s="140">
        <v>0</v>
      </c>
      <c r="R836" s="140">
        <f>Q836*H836</f>
        <v>0</v>
      </c>
      <c r="S836" s="140">
        <v>0</v>
      </c>
      <c r="T836" s="141">
        <f>S836*H836</f>
        <v>0</v>
      </c>
      <c r="AR836" s="142" t="s">
        <v>245</v>
      </c>
      <c r="AT836" s="142" t="s">
        <v>165</v>
      </c>
      <c r="AU836" s="142" t="s">
        <v>88</v>
      </c>
      <c r="AY836" s="16" t="s">
        <v>162</v>
      </c>
      <c r="BE836" s="143">
        <f>IF(N836="základní",J836,0)</f>
        <v>0</v>
      </c>
      <c r="BF836" s="143">
        <f>IF(N836="snížená",J836,0)</f>
        <v>0</v>
      </c>
      <c r="BG836" s="143">
        <f>IF(N836="zákl. přenesená",J836,0)</f>
        <v>0</v>
      </c>
      <c r="BH836" s="143">
        <f>IF(N836="sníž. přenesená",J836,0)</f>
        <v>0</v>
      </c>
      <c r="BI836" s="143">
        <f>IF(N836="nulová",J836,0)</f>
        <v>0</v>
      </c>
      <c r="BJ836" s="16" t="s">
        <v>86</v>
      </c>
      <c r="BK836" s="143">
        <f>ROUND(I836*H836,2)</f>
        <v>0</v>
      </c>
      <c r="BL836" s="16" t="s">
        <v>245</v>
      </c>
      <c r="BM836" s="142" t="s">
        <v>1746</v>
      </c>
    </row>
    <row r="837" spans="2:65" s="1" customFormat="1" ht="19.5">
      <c r="B837" s="31"/>
      <c r="D837" s="144" t="s">
        <v>172</v>
      </c>
      <c r="F837" s="145" t="s">
        <v>1656</v>
      </c>
      <c r="I837" s="146"/>
      <c r="L837" s="31"/>
      <c r="M837" s="147"/>
      <c r="T837" s="55"/>
      <c r="AT837" s="16" t="s">
        <v>172</v>
      </c>
      <c r="AU837" s="16" t="s">
        <v>88</v>
      </c>
    </row>
    <row r="838" spans="2:65" s="1" customFormat="1" ht="24.2" customHeight="1">
      <c r="B838" s="31"/>
      <c r="C838" s="131" t="s">
        <v>1747</v>
      </c>
      <c r="D838" s="131" t="s">
        <v>165</v>
      </c>
      <c r="E838" s="132" t="s">
        <v>1748</v>
      </c>
      <c r="F838" s="133" t="s">
        <v>1749</v>
      </c>
      <c r="G838" s="134" t="s">
        <v>1645</v>
      </c>
      <c r="H838" s="135">
        <v>3</v>
      </c>
      <c r="I838" s="136"/>
      <c r="J838" s="137">
        <f>ROUND(I838*H838,2)</f>
        <v>0</v>
      </c>
      <c r="K838" s="133" t="s">
        <v>1</v>
      </c>
      <c r="L838" s="31"/>
      <c r="M838" s="138" t="s">
        <v>1</v>
      </c>
      <c r="N838" s="139" t="s">
        <v>43</v>
      </c>
      <c r="P838" s="140">
        <f>O838*H838</f>
        <v>0</v>
      </c>
      <c r="Q838" s="140">
        <v>0</v>
      </c>
      <c r="R838" s="140">
        <f>Q838*H838</f>
        <v>0</v>
      </c>
      <c r="S838" s="140">
        <v>0</v>
      </c>
      <c r="T838" s="141">
        <f>S838*H838</f>
        <v>0</v>
      </c>
      <c r="AR838" s="142" t="s">
        <v>245</v>
      </c>
      <c r="AT838" s="142" t="s">
        <v>165</v>
      </c>
      <c r="AU838" s="142" t="s">
        <v>88</v>
      </c>
      <c r="AY838" s="16" t="s">
        <v>162</v>
      </c>
      <c r="BE838" s="143">
        <f>IF(N838="základní",J838,0)</f>
        <v>0</v>
      </c>
      <c r="BF838" s="143">
        <f>IF(N838="snížená",J838,0)</f>
        <v>0</v>
      </c>
      <c r="BG838" s="143">
        <f>IF(N838="zákl. přenesená",J838,0)</f>
        <v>0</v>
      </c>
      <c r="BH838" s="143">
        <f>IF(N838="sníž. přenesená",J838,0)</f>
        <v>0</v>
      </c>
      <c r="BI838" s="143">
        <f>IF(N838="nulová",J838,0)</f>
        <v>0</v>
      </c>
      <c r="BJ838" s="16" t="s">
        <v>86</v>
      </c>
      <c r="BK838" s="143">
        <f>ROUND(I838*H838,2)</f>
        <v>0</v>
      </c>
      <c r="BL838" s="16" t="s">
        <v>245</v>
      </c>
      <c r="BM838" s="142" t="s">
        <v>1750</v>
      </c>
    </row>
    <row r="839" spans="2:65" s="1" customFormat="1" ht="19.5">
      <c r="B839" s="31"/>
      <c r="D839" s="144" t="s">
        <v>172</v>
      </c>
      <c r="F839" s="145" t="s">
        <v>1656</v>
      </c>
      <c r="I839" s="146"/>
      <c r="L839" s="31"/>
      <c r="M839" s="147"/>
      <c r="T839" s="55"/>
      <c r="AT839" s="16" t="s">
        <v>172</v>
      </c>
      <c r="AU839" s="16" t="s">
        <v>88</v>
      </c>
    </row>
    <row r="840" spans="2:65" s="1" customFormat="1" ht="24.2" customHeight="1">
      <c r="B840" s="31"/>
      <c r="C840" s="131" t="s">
        <v>1751</v>
      </c>
      <c r="D840" s="131" t="s">
        <v>165</v>
      </c>
      <c r="E840" s="132" t="s">
        <v>1752</v>
      </c>
      <c r="F840" s="133" t="s">
        <v>1753</v>
      </c>
      <c r="G840" s="134" t="s">
        <v>1645</v>
      </c>
      <c r="H840" s="135">
        <v>1</v>
      </c>
      <c r="I840" s="136"/>
      <c r="J840" s="137">
        <f>ROUND(I840*H840,2)</f>
        <v>0</v>
      </c>
      <c r="K840" s="133" t="s">
        <v>1</v>
      </c>
      <c r="L840" s="31"/>
      <c r="M840" s="138" t="s">
        <v>1</v>
      </c>
      <c r="N840" s="139" t="s">
        <v>43</v>
      </c>
      <c r="P840" s="140">
        <f>O840*H840</f>
        <v>0</v>
      </c>
      <c r="Q840" s="140">
        <v>0</v>
      </c>
      <c r="R840" s="140">
        <f>Q840*H840</f>
        <v>0</v>
      </c>
      <c r="S840" s="140">
        <v>0</v>
      </c>
      <c r="T840" s="141">
        <f>S840*H840</f>
        <v>0</v>
      </c>
      <c r="AR840" s="142" t="s">
        <v>245</v>
      </c>
      <c r="AT840" s="142" t="s">
        <v>165</v>
      </c>
      <c r="AU840" s="142" t="s">
        <v>88</v>
      </c>
      <c r="AY840" s="16" t="s">
        <v>162</v>
      </c>
      <c r="BE840" s="143">
        <f>IF(N840="základní",J840,0)</f>
        <v>0</v>
      </c>
      <c r="BF840" s="143">
        <f>IF(N840="snížená",J840,0)</f>
        <v>0</v>
      </c>
      <c r="BG840" s="143">
        <f>IF(N840="zákl. přenesená",J840,0)</f>
        <v>0</v>
      </c>
      <c r="BH840" s="143">
        <f>IF(N840="sníž. přenesená",J840,0)</f>
        <v>0</v>
      </c>
      <c r="BI840" s="143">
        <f>IF(N840="nulová",J840,0)</f>
        <v>0</v>
      </c>
      <c r="BJ840" s="16" t="s">
        <v>86</v>
      </c>
      <c r="BK840" s="143">
        <f>ROUND(I840*H840,2)</f>
        <v>0</v>
      </c>
      <c r="BL840" s="16" t="s">
        <v>245</v>
      </c>
      <c r="BM840" s="142" t="s">
        <v>1754</v>
      </c>
    </row>
    <row r="841" spans="2:65" s="1" customFormat="1" ht="19.5">
      <c r="B841" s="31"/>
      <c r="D841" s="144" t="s">
        <v>172</v>
      </c>
      <c r="F841" s="145" t="s">
        <v>1656</v>
      </c>
      <c r="I841" s="146"/>
      <c r="L841" s="31"/>
      <c r="M841" s="147"/>
      <c r="T841" s="55"/>
      <c r="AT841" s="16" t="s">
        <v>172</v>
      </c>
      <c r="AU841" s="16" t="s">
        <v>88</v>
      </c>
    </row>
    <row r="842" spans="2:65" s="1" customFormat="1" ht="24.2" customHeight="1">
      <c r="B842" s="31"/>
      <c r="C842" s="131" t="s">
        <v>1755</v>
      </c>
      <c r="D842" s="131" t="s">
        <v>165</v>
      </c>
      <c r="E842" s="132" t="s">
        <v>1756</v>
      </c>
      <c r="F842" s="133" t="s">
        <v>1757</v>
      </c>
      <c r="G842" s="134" t="s">
        <v>1645</v>
      </c>
      <c r="H842" s="135">
        <v>2</v>
      </c>
      <c r="I842" s="136"/>
      <c r="J842" s="137">
        <f>ROUND(I842*H842,2)</f>
        <v>0</v>
      </c>
      <c r="K842" s="133" t="s">
        <v>1</v>
      </c>
      <c r="L842" s="31"/>
      <c r="M842" s="138" t="s">
        <v>1</v>
      </c>
      <c r="N842" s="139" t="s">
        <v>43</v>
      </c>
      <c r="P842" s="140">
        <f>O842*H842</f>
        <v>0</v>
      </c>
      <c r="Q842" s="140">
        <v>0</v>
      </c>
      <c r="R842" s="140">
        <f>Q842*H842</f>
        <v>0</v>
      </c>
      <c r="S842" s="140">
        <v>0</v>
      </c>
      <c r="T842" s="141">
        <f>S842*H842</f>
        <v>0</v>
      </c>
      <c r="AR842" s="142" t="s">
        <v>245</v>
      </c>
      <c r="AT842" s="142" t="s">
        <v>165</v>
      </c>
      <c r="AU842" s="142" t="s">
        <v>88</v>
      </c>
      <c r="AY842" s="16" t="s">
        <v>162</v>
      </c>
      <c r="BE842" s="143">
        <f>IF(N842="základní",J842,0)</f>
        <v>0</v>
      </c>
      <c r="BF842" s="143">
        <f>IF(N842="snížená",J842,0)</f>
        <v>0</v>
      </c>
      <c r="BG842" s="143">
        <f>IF(N842="zákl. přenesená",J842,0)</f>
        <v>0</v>
      </c>
      <c r="BH842" s="143">
        <f>IF(N842="sníž. přenesená",J842,0)</f>
        <v>0</v>
      </c>
      <c r="BI842" s="143">
        <f>IF(N842="nulová",J842,0)</f>
        <v>0</v>
      </c>
      <c r="BJ842" s="16" t="s">
        <v>86</v>
      </c>
      <c r="BK842" s="143">
        <f>ROUND(I842*H842,2)</f>
        <v>0</v>
      </c>
      <c r="BL842" s="16" t="s">
        <v>245</v>
      </c>
      <c r="BM842" s="142" t="s">
        <v>1758</v>
      </c>
    </row>
    <row r="843" spans="2:65" s="1" customFormat="1" ht="19.5">
      <c r="B843" s="31"/>
      <c r="D843" s="144" t="s">
        <v>172</v>
      </c>
      <c r="F843" s="145" t="s">
        <v>1656</v>
      </c>
      <c r="I843" s="146"/>
      <c r="L843" s="31"/>
      <c r="M843" s="147"/>
      <c r="T843" s="55"/>
      <c r="AT843" s="16" t="s">
        <v>172</v>
      </c>
      <c r="AU843" s="16" t="s">
        <v>88</v>
      </c>
    </row>
    <row r="844" spans="2:65" s="1" customFormat="1" ht="24.2" customHeight="1">
      <c r="B844" s="31"/>
      <c r="C844" s="131" t="s">
        <v>1759</v>
      </c>
      <c r="D844" s="131" t="s">
        <v>165</v>
      </c>
      <c r="E844" s="132" t="s">
        <v>1760</v>
      </c>
      <c r="F844" s="133" t="s">
        <v>1761</v>
      </c>
      <c r="G844" s="134" t="s">
        <v>1645</v>
      </c>
      <c r="H844" s="135">
        <v>1</v>
      </c>
      <c r="I844" s="136"/>
      <c r="J844" s="137">
        <f>ROUND(I844*H844,2)</f>
        <v>0</v>
      </c>
      <c r="K844" s="133" t="s">
        <v>1</v>
      </c>
      <c r="L844" s="31"/>
      <c r="M844" s="138" t="s">
        <v>1</v>
      </c>
      <c r="N844" s="139" t="s">
        <v>43</v>
      </c>
      <c r="P844" s="140">
        <f>O844*H844</f>
        <v>0</v>
      </c>
      <c r="Q844" s="140">
        <v>0</v>
      </c>
      <c r="R844" s="140">
        <f>Q844*H844</f>
        <v>0</v>
      </c>
      <c r="S844" s="140">
        <v>0</v>
      </c>
      <c r="T844" s="141">
        <f>S844*H844</f>
        <v>0</v>
      </c>
      <c r="AR844" s="142" t="s">
        <v>245</v>
      </c>
      <c r="AT844" s="142" t="s">
        <v>165</v>
      </c>
      <c r="AU844" s="142" t="s">
        <v>88</v>
      </c>
      <c r="AY844" s="16" t="s">
        <v>162</v>
      </c>
      <c r="BE844" s="143">
        <f>IF(N844="základní",J844,0)</f>
        <v>0</v>
      </c>
      <c r="BF844" s="143">
        <f>IF(N844="snížená",J844,0)</f>
        <v>0</v>
      </c>
      <c r="BG844" s="143">
        <f>IF(N844="zákl. přenesená",J844,0)</f>
        <v>0</v>
      </c>
      <c r="BH844" s="143">
        <f>IF(N844="sníž. přenesená",J844,0)</f>
        <v>0</v>
      </c>
      <c r="BI844" s="143">
        <f>IF(N844="nulová",J844,0)</f>
        <v>0</v>
      </c>
      <c r="BJ844" s="16" t="s">
        <v>86</v>
      </c>
      <c r="BK844" s="143">
        <f>ROUND(I844*H844,2)</f>
        <v>0</v>
      </c>
      <c r="BL844" s="16" t="s">
        <v>245</v>
      </c>
      <c r="BM844" s="142" t="s">
        <v>1762</v>
      </c>
    </row>
    <row r="845" spans="2:65" s="1" customFormat="1" ht="19.5">
      <c r="B845" s="31"/>
      <c r="D845" s="144" t="s">
        <v>172</v>
      </c>
      <c r="F845" s="145" t="s">
        <v>1656</v>
      </c>
      <c r="I845" s="146"/>
      <c r="L845" s="31"/>
      <c r="M845" s="147"/>
      <c r="T845" s="55"/>
      <c r="AT845" s="16" t="s">
        <v>172</v>
      </c>
      <c r="AU845" s="16" t="s">
        <v>88</v>
      </c>
    </row>
    <row r="846" spans="2:65" s="1" customFormat="1" ht="24.2" customHeight="1">
      <c r="B846" s="31"/>
      <c r="C846" s="131" t="s">
        <v>1763</v>
      </c>
      <c r="D846" s="131" t="s">
        <v>165</v>
      </c>
      <c r="E846" s="132" t="s">
        <v>1764</v>
      </c>
      <c r="F846" s="133" t="s">
        <v>1765</v>
      </c>
      <c r="G846" s="134" t="s">
        <v>1645</v>
      </c>
      <c r="H846" s="135">
        <v>1</v>
      </c>
      <c r="I846" s="136"/>
      <c r="J846" s="137">
        <f>ROUND(I846*H846,2)</f>
        <v>0</v>
      </c>
      <c r="K846" s="133" t="s">
        <v>1</v>
      </c>
      <c r="L846" s="31"/>
      <c r="M846" s="138" t="s">
        <v>1</v>
      </c>
      <c r="N846" s="139" t="s">
        <v>43</v>
      </c>
      <c r="P846" s="140">
        <f>O846*H846</f>
        <v>0</v>
      </c>
      <c r="Q846" s="140">
        <v>0</v>
      </c>
      <c r="R846" s="140">
        <f>Q846*H846</f>
        <v>0</v>
      </c>
      <c r="S846" s="140">
        <v>0</v>
      </c>
      <c r="T846" s="141">
        <f>S846*H846</f>
        <v>0</v>
      </c>
      <c r="AR846" s="142" t="s">
        <v>245</v>
      </c>
      <c r="AT846" s="142" t="s">
        <v>165</v>
      </c>
      <c r="AU846" s="142" t="s">
        <v>88</v>
      </c>
      <c r="AY846" s="16" t="s">
        <v>162</v>
      </c>
      <c r="BE846" s="143">
        <f>IF(N846="základní",J846,0)</f>
        <v>0</v>
      </c>
      <c r="BF846" s="143">
        <f>IF(N846="snížená",J846,0)</f>
        <v>0</v>
      </c>
      <c r="BG846" s="143">
        <f>IF(N846="zákl. přenesená",J846,0)</f>
        <v>0</v>
      </c>
      <c r="BH846" s="143">
        <f>IF(N846="sníž. přenesená",J846,0)</f>
        <v>0</v>
      </c>
      <c r="BI846" s="143">
        <f>IF(N846="nulová",J846,0)</f>
        <v>0</v>
      </c>
      <c r="BJ846" s="16" t="s">
        <v>86</v>
      </c>
      <c r="BK846" s="143">
        <f>ROUND(I846*H846,2)</f>
        <v>0</v>
      </c>
      <c r="BL846" s="16" t="s">
        <v>245</v>
      </c>
      <c r="BM846" s="142" t="s">
        <v>1766</v>
      </c>
    </row>
    <row r="847" spans="2:65" s="1" customFormat="1" ht="19.5">
      <c r="B847" s="31"/>
      <c r="D847" s="144" t="s">
        <v>172</v>
      </c>
      <c r="F847" s="145" t="s">
        <v>1656</v>
      </c>
      <c r="I847" s="146"/>
      <c r="L847" s="31"/>
      <c r="M847" s="147"/>
      <c r="T847" s="55"/>
      <c r="AT847" s="16" t="s">
        <v>172</v>
      </c>
      <c r="AU847" s="16" t="s">
        <v>88</v>
      </c>
    </row>
    <row r="848" spans="2:65" s="1" customFormat="1" ht="24.2" customHeight="1">
      <c r="B848" s="31"/>
      <c r="C848" s="131" t="s">
        <v>1767</v>
      </c>
      <c r="D848" s="131" t="s">
        <v>165</v>
      </c>
      <c r="E848" s="132" t="s">
        <v>1768</v>
      </c>
      <c r="F848" s="133" t="s">
        <v>1769</v>
      </c>
      <c r="G848" s="134" t="s">
        <v>1645</v>
      </c>
      <c r="H848" s="135">
        <v>2</v>
      </c>
      <c r="I848" s="136"/>
      <c r="J848" s="137">
        <f>ROUND(I848*H848,2)</f>
        <v>0</v>
      </c>
      <c r="K848" s="133" t="s">
        <v>1</v>
      </c>
      <c r="L848" s="31"/>
      <c r="M848" s="138" t="s">
        <v>1</v>
      </c>
      <c r="N848" s="139" t="s">
        <v>43</v>
      </c>
      <c r="P848" s="140">
        <f>O848*H848</f>
        <v>0</v>
      </c>
      <c r="Q848" s="140">
        <v>0</v>
      </c>
      <c r="R848" s="140">
        <f>Q848*H848</f>
        <v>0</v>
      </c>
      <c r="S848" s="140">
        <v>0</v>
      </c>
      <c r="T848" s="141">
        <f>S848*H848</f>
        <v>0</v>
      </c>
      <c r="AR848" s="142" t="s">
        <v>245</v>
      </c>
      <c r="AT848" s="142" t="s">
        <v>165</v>
      </c>
      <c r="AU848" s="142" t="s">
        <v>88</v>
      </c>
      <c r="AY848" s="16" t="s">
        <v>162</v>
      </c>
      <c r="BE848" s="143">
        <f>IF(N848="základní",J848,0)</f>
        <v>0</v>
      </c>
      <c r="BF848" s="143">
        <f>IF(N848="snížená",J848,0)</f>
        <v>0</v>
      </c>
      <c r="BG848" s="143">
        <f>IF(N848="zákl. přenesená",J848,0)</f>
        <v>0</v>
      </c>
      <c r="BH848" s="143">
        <f>IF(N848="sníž. přenesená",J848,0)</f>
        <v>0</v>
      </c>
      <c r="BI848" s="143">
        <f>IF(N848="nulová",J848,0)</f>
        <v>0</v>
      </c>
      <c r="BJ848" s="16" t="s">
        <v>86</v>
      </c>
      <c r="BK848" s="143">
        <f>ROUND(I848*H848,2)</f>
        <v>0</v>
      </c>
      <c r="BL848" s="16" t="s">
        <v>245</v>
      </c>
      <c r="BM848" s="142" t="s">
        <v>1770</v>
      </c>
    </row>
    <row r="849" spans="2:65" s="1" customFormat="1" ht="19.5">
      <c r="B849" s="31"/>
      <c r="D849" s="144" t="s">
        <v>172</v>
      </c>
      <c r="F849" s="145" t="s">
        <v>1656</v>
      </c>
      <c r="I849" s="146"/>
      <c r="L849" s="31"/>
      <c r="M849" s="147"/>
      <c r="T849" s="55"/>
      <c r="AT849" s="16" t="s">
        <v>172</v>
      </c>
      <c r="AU849" s="16" t="s">
        <v>88</v>
      </c>
    </row>
    <row r="850" spans="2:65" s="1" customFormat="1" ht="24.2" customHeight="1">
      <c r="B850" s="31"/>
      <c r="C850" s="131" t="s">
        <v>1771</v>
      </c>
      <c r="D850" s="131" t="s">
        <v>165</v>
      </c>
      <c r="E850" s="132" t="s">
        <v>1772</v>
      </c>
      <c r="F850" s="133" t="s">
        <v>1773</v>
      </c>
      <c r="G850" s="134" t="s">
        <v>1645</v>
      </c>
      <c r="H850" s="135">
        <v>3</v>
      </c>
      <c r="I850" s="136"/>
      <c r="J850" s="137">
        <f>ROUND(I850*H850,2)</f>
        <v>0</v>
      </c>
      <c r="K850" s="133" t="s">
        <v>1</v>
      </c>
      <c r="L850" s="31"/>
      <c r="M850" s="138" t="s">
        <v>1</v>
      </c>
      <c r="N850" s="139" t="s">
        <v>43</v>
      </c>
      <c r="P850" s="140">
        <f>O850*H850</f>
        <v>0</v>
      </c>
      <c r="Q850" s="140">
        <v>0</v>
      </c>
      <c r="R850" s="140">
        <f>Q850*H850</f>
        <v>0</v>
      </c>
      <c r="S850" s="140">
        <v>0</v>
      </c>
      <c r="T850" s="141">
        <f>S850*H850</f>
        <v>0</v>
      </c>
      <c r="AR850" s="142" t="s">
        <v>245</v>
      </c>
      <c r="AT850" s="142" t="s">
        <v>165</v>
      </c>
      <c r="AU850" s="142" t="s">
        <v>88</v>
      </c>
      <c r="AY850" s="16" t="s">
        <v>162</v>
      </c>
      <c r="BE850" s="143">
        <f>IF(N850="základní",J850,0)</f>
        <v>0</v>
      </c>
      <c r="BF850" s="143">
        <f>IF(N850="snížená",J850,0)</f>
        <v>0</v>
      </c>
      <c r="BG850" s="143">
        <f>IF(N850="zákl. přenesená",J850,0)</f>
        <v>0</v>
      </c>
      <c r="BH850" s="143">
        <f>IF(N850="sníž. přenesená",J850,0)</f>
        <v>0</v>
      </c>
      <c r="BI850" s="143">
        <f>IF(N850="nulová",J850,0)</f>
        <v>0</v>
      </c>
      <c r="BJ850" s="16" t="s">
        <v>86</v>
      </c>
      <c r="BK850" s="143">
        <f>ROUND(I850*H850,2)</f>
        <v>0</v>
      </c>
      <c r="BL850" s="16" t="s">
        <v>245</v>
      </c>
      <c r="BM850" s="142" t="s">
        <v>1774</v>
      </c>
    </row>
    <row r="851" spans="2:65" s="1" customFormat="1" ht="19.5">
      <c r="B851" s="31"/>
      <c r="D851" s="144" t="s">
        <v>172</v>
      </c>
      <c r="F851" s="145" t="s">
        <v>1656</v>
      </c>
      <c r="I851" s="146"/>
      <c r="L851" s="31"/>
      <c r="M851" s="147"/>
      <c r="T851" s="55"/>
      <c r="AT851" s="16" t="s">
        <v>172</v>
      </c>
      <c r="AU851" s="16" t="s">
        <v>88</v>
      </c>
    </row>
    <row r="852" spans="2:65" s="1" customFormat="1" ht="24.2" customHeight="1">
      <c r="B852" s="31"/>
      <c r="C852" s="131" t="s">
        <v>1775</v>
      </c>
      <c r="D852" s="131" t="s">
        <v>165</v>
      </c>
      <c r="E852" s="132" t="s">
        <v>1776</v>
      </c>
      <c r="F852" s="133" t="s">
        <v>1777</v>
      </c>
      <c r="G852" s="134" t="s">
        <v>1645</v>
      </c>
      <c r="H852" s="135">
        <v>1</v>
      </c>
      <c r="I852" s="136"/>
      <c r="J852" s="137">
        <f>ROUND(I852*H852,2)</f>
        <v>0</v>
      </c>
      <c r="K852" s="133" t="s">
        <v>1</v>
      </c>
      <c r="L852" s="31"/>
      <c r="M852" s="138" t="s">
        <v>1</v>
      </c>
      <c r="N852" s="139" t="s">
        <v>43</v>
      </c>
      <c r="P852" s="140">
        <f>O852*H852</f>
        <v>0</v>
      </c>
      <c r="Q852" s="140">
        <v>0</v>
      </c>
      <c r="R852" s="140">
        <f>Q852*H852</f>
        <v>0</v>
      </c>
      <c r="S852" s="140">
        <v>0</v>
      </c>
      <c r="T852" s="141">
        <f>S852*H852</f>
        <v>0</v>
      </c>
      <c r="AR852" s="142" t="s">
        <v>245</v>
      </c>
      <c r="AT852" s="142" t="s">
        <v>165</v>
      </c>
      <c r="AU852" s="142" t="s">
        <v>88</v>
      </c>
      <c r="AY852" s="16" t="s">
        <v>162</v>
      </c>
      <c r="BE852" s="143">
        <f>IF(N852="základní",J852,0)</f>
        <v>0</v>
      </c>
      <c r="BF852" s="143">
        <f>IF(N852="snížená",J852,0)</f>
        <v>0</v>
      </c>
      <c r="BG852" s="143">
        <f>IF(N852="zákl. přenesená",J852,0)</f>
        <v>0</v>
      </c>
      <c r="BH852" s="143">
        <f>IF(N852="sníž. přenesená",J852,0)</f>
        <v>0</v>
      </c>
      <c r="BI852" s="143">
        <f>IF(N852="nulová",J852,0)</f>
        <v>0</v>
      </c>
      <c r="BJ852" s="16" t="s">
        <v>86</v>
      </c>
      <c r="BK852" s="143">
        <f>ROUND(I852*H852,2)</f>
        <v>0</v>
      </c>
      <c r="BL852" s="16" t="s">
        <v>245</v>
      </c>
      <c r="BM852" s="142" t="s">
        <v>1778</v>
      </c>
    </row>
    <row r="853" spans="2:65" s="1" customFormat="1" ht="19.5">
      <c r="B853" s="31"/>
      <c r="D853" s="144" t="s">
        <v>172</v>
      </c>
      <c r="F853" s="145" t="s">
        <v>1656</v>
      </c>
      <c r="I853" s="146"/>
      <c r="L853" s="31"/>
      <c r="M853" s="147"/>
      <c r="T853" s="55"/>
      <c r="AT853" s="16" t="s">
        <v>172</v>
      </c>
      <c r="AU853" s="16" t="s">
        <v>88</v>
      </c>
    </row>
    <row r="854" spans="2:65" s="1" customFormat="1" ht="24.2" customHeight="1">
      <c r="B854" s="31"/>
      <c r="C854" s="131" t="s">
        <v>1779</v>
      </c>
      <c r="D854" s="131" t="s">
        <v>165</v>
      </c>
      <c r="E854" s="132" t="s">
        <v>1780</v>
      </c>
      <c r="F854" s="133" t="s">
        <v>1781</v>
      </c>
      <c r="G854" s="134" t="s">
        <v>1645</v>
      </c>
      <c r="H854" s="135">
        <v>1</v>
      </c>
      <c r="I854" s="136"/>
      <c r="J854" s="137">
        <f>ROUND(I854*H854,2)</f>
        <v>0</v>
      </c>
      <c r="K854" s="133" t="s">
        <v>1</v>
      </c>
      <c r="L854" s="31"/>
      <c r="M854" s="138" t="s">
        <v>1</v>
      </c>
      <c r="N854" s="139" t="s">
        <v>43</v>
      </c>
      <c r="P854" s="140">
        <f>O854*H854</f>
        <v>0</v>
      </c>
      <c r="Q854" s="140">
        <v>0</v>
      </c>
      <c r="R854" s="140">
        <f>Q854*H854</f>
        <v>0</v>
      </c>
      <c r="S854" s="140">
        <v>0</v>
      </c>
      <c r="T854" s="141">
        <f>S854*H854</f>
        <v>0</v>
      </c>
      <c r="AR854" s="142" t="s">
        <v>245</v>
      </c>
      <c r="AT854" s="142" t="s">
        <v>165</v>
      </c>
      <c r="AU854" s="142" t="s">
        <v>88</v>
      </c>
      <c r="AY854" s="16" t="s">
        <v>162</v>
      </c>
      <c r="BE854" s="143">
        <f>IF(N854="základní",J854,0)</f>
        <v>0</v>
      </c>
      <c r="BF854" s="143">
        <f>IF(N854="snížená",J854,0)</f>
        <v>0</v>
      </c>
      <c r="BG854" s="143">
        <f>IF(N854="zákl. přenesená",J854,0)</f>
        <v>0</v>
      </c>
      <c r="BH854" s="143">
        <f>IF(N854="sníž. přenesená",J854,0)</f>
        <v>0</v>
      </c>
      <c r="BI854" s="143">
        <f>IF(N854="nulová",J854,0)</f>
        <v>0</v>
      </c>
      <c r="BJ854" s="16" t="s">
        <v>86</v>
      </c>
      <c r="BK854" s="143">
        <f>ROUND(I854*H854,2)</f>
        <v>0</v>
      </c>
      <c r="BL854" s="16" t="s">
        <v>245</v>
      </c>
      <c r="BM854" s="142" t="s">
        <v>1782</v>
      </c>
    </row>
    <row r="855" spans="2:65" s="1" customFormat="1" ht="19.5">
      <c r="B855" s="31"/>
      <c r="D855" s="144" t="s">
        <v>172</v>
      </c>
      <c r="F855" s="145" t="s">
        <v>1656</v>
      </c>
      <c r="I855" s="146"/>
      <c r="L855" s="31"/>
      <c r="M855" s="147"/>
      <c r="T855" s="55"/>
      <c r="AT855" s="16" t="s">
        <v>172</v>
      </c>
      <c r="AU855" s="16" t="s">
        <v>88</v>
      </c>
    </row>
    <row r="856" spans="2:65" s="1" customFormat="1" ht="24.2" customHeight="1">
      <c r="B856" s="31"/>
      <c r="C856" s="131" t="s">
        <v>1783</v>
      </c>
      <c r="D856" s="131" t="s">
        <v>165</v>
      </c>
      <c r="E856" s="132" t="s">
        <v>1784</v>
      </c>
      <c r="F856" s="133" t="s">
        <v>1785</v>
      </c>
      <c r="G856" s="134" t="s">
        <v>1645</v>
      </c>
      <c r="H856" s="135">
        <v>5</v>
      </c>
      <c r="I856" s="136"/>
      <c r="J856" s="137">
        <f>ROUND(I856*H856,2)</f>
        <v>0</v>
      </c>
      <c r="K856" s="133" t="s">
        <v>1</v>
      </c>
      <c r="L856" s="31"/>
      <c r="M856" s="138" t="s">
        <v>1</v>
      </c>
      <c r="N856" s="139" t="s">
        <v>43</v>
      </c>
      <c r="P856" s="140">
        <f>O856*H856</f>
        <v>0</v>
      </c>
      <c r="Q856" s="140">
        <v>0</v>
      </c>
      <c r="R856" s="140">
        <f>Q856*H856</f>
        <v>0</v>
      </c>
      <c r="S856" s="140">
        <v>0</v>
      </c>
      <c r="T856" s="141">
        <f>S856*H856</f>
        <v>0</v>
      </c>
      <c r="AR856" s="142" t="s">
        <v>245</v>
      </c>
      <c r="AT856" s="142" t="s">
        <v>165</v>
      </c>
      <c r="AU856" s="142" t="s">
        <v>88</v>
      </c>
      <c r="AY856" s="16" t="s">
        <v>162</v>
      </c>
      <c r="BE856" s="143">
        <f>IF(N856="základní",J856,0)</f>
        <v>0</v>
      </c>
      <c r="BF856" s="143">
        <f>IF(N856="snížená",J856,0)</f>
        <v>0</v>
      </c>
      <c r="BG856" s="143">
        <f>IF(N856="zákl. přenesená",J856,0)</f>
        <v>0</v>
      </c>
      <c r="BH856" s="143">
        <f>IF(N856="sníž. přenesená",J856,0)</f>
        <v>0</v>
      </c>
      <c r="BI856" s="143">
        <f>IF(N856="nulová",J856,0)</f>
        <v>0</v>
      </c>
      <c r="BJ856" s="16" t="s">
        <v>86</v>
      </c>
      <c r="BK856" s="143">
        <f>ROUND(I856*H856,2)</f>
        <v>0</v>
      </c>
      <c r="BL856" s="16" t="s">
        <v>245</v>
      </c>
      <c r="BM856" s="142" t="s">
        <v>1786</v>
      </c>
    </row>
    <row r="857" spans="2:65" s="1" customFormat="1" ht="19.5">
      <c r="B857" s="31"/>
      <c r="D857" s="144" t="s">
        <v>172</v>
      </c>
      <c r="F857" s="145" t="s">
        <v>1656</v>
      </c>
      <c r="I857" s="146"/>
      <c r="L857" s="31"/>
      <c r="M857" s="147"/>
      <c r="T857" s="55"/>
      <c r="AT857" s="16" t="s">
        <v>172</v>
      </c>
      <c r="AU857" s="16" t="s">
        <v>88</v>
      </c>
    </row>
    <row r="858" spans="2:65" s="1" customFormat="1" ht="24.2" customHeight="1">
      <c r="B858" s="31"/>
      <c r="C858" s="131" t="s">
        <v>1787</v>
      </c>
      <c r="D858" s="131" t="s">
        <v>165</v>
      </c>
      <c r="E858" s="132" t="s">
        <v>1788</v>
      </c>
      <c r="F858" s="133" t="s">
        <v>1789</v>
      </c>
      <c r="G858" s="134" t="s">
        <v>1645</v>
      </c>
      <c r="H858" s="135">
        <v>1</v>
      </c>
      <c r="I858" s="136"/>
      <c r="J858" s="137">
        <f>ROUND(I858*H858,2)</f>
        <v>0</v>
      </c>
      <c r="K858" s="133" t="s">
        <v>1</v>
      </c>
      <c r="L858" s="31"/>
      <c r="M858" s="138" t="s">
        <v>1</v>
      </c>
      <c r="N858" s="139" t="s">
        <v>43</v>
      </c>
      <c r="P858" s="140">
        <f>O858*H858</f>
        <v>0</v>
      </c>
      <c r="Q858" s="140">
        <v>0</v>
      </c>
      <c r="R858" s="140">
        <f>Q858*H858</f>
        <v>0</v>
      </c>
      <c r="S858" s="140">
        <v>0</v>
      </c>
      <c r="T858" s="141">
        <f>S858*H858</f>
        <v>0</v>
      </c>
      <c r="AR858" s="142" t="s">
        <v>245</v>
      </c>
      <c r="AT858" s="142" t="s">
        <v>165</v>
      </c>
      <c r="AU858" s="142" t="s">
        <v>88</v>
      </c>
      <c r="AY858" s="16" t="s">
        <v>162</v>
      </c>
      <c r="BE858" s="143">
        <f>IF(N858="základní",J858,0)</f>
        <v>0</v>
      </c>
      <c r="BF858" s="143">
        <f>IF(N858="snížená",J858,0)</f>
        <v>0</v>
      </c>
      <c r="BG858" s="143">
        <f>IF(N858="zákl. přenesená",J858,0)</f>
        <v>0</v>
      </c>
      <c r="BH858" s="143">
        <f>IF(N858="sníž. přenesená",J858,0)</f>
        <v>0</v>
      </c>
      <c r="BI858" s="143">
        <f>IF(N858="nulová",J858,0)</f>
        <v>0</v>
      </c>
      <c r="BJ858" s="16" t="s">
        <v>86</v>
      </c>
      <c r="BK858" s="143">
        <f>ROUND(I858*H858,2)</f>
        <v>0</v>
      </c>
      <c r="BL858" s="16" t="s">
        <v>245</v>
      </c>
      <c r="BM858" s="142" t="s">
        <v>1790</v>
      </c>
    </row>
    <row r="859" spans="2:65" s="1" customFormat="1" ht="19.5">
      <c r="B859" s="31"/>
      <c r="D859" s="144" t="s">
        <v>172</v>
      </c>
      <c r="F859" s="145" t="s">
        <v>1656</v>
      </c>
      <c r="I859" s="146"/>
      <c r="L859" s="31"/>
      <c r="M859" s="147"/>
      <c r="T859" s="55"/>
      <c r="AT859" s="16" t="s">
        <v>172</v>
      </c>
      <c r="AU859" s="16" t="s">
        <v>88</v>
      </c>
    </row>
    <row r="860" spans="2:65" s="1" customFormat="1" ht="24.2" customHeight="1">
      <c r="B860" s="31"/>
      <c r="C860" s="131" t="s">
        <v>1791</v>
      </c>
      <c r="D860" s="131" t="s">
        <v>165</v>
      </c>
      <c r="E860" s="132" t="s">
        <v>1792</v>
      </c>
      <c r="F860" s="133" t="s">
        <v>1793</v>
      </c>
      <c r="G860" s="134" t="s">
        <v>1645</v>
      </c>
      <c r="H860" s="135">
        <v>2</v>
      </c>
      <c r="I860" s="136"/>
      <c r="J860" s="137">
        <f>ROUND(I860*H860,2)</f>
        <v>0</v>
      </c>
      <c r="K860" s="133" t="s">
        <v>1</v>
      </c>
      <c r="L860" s="31"/>
      <c r="M860" s="138" t="s">
        <v>1</v>
      </c>
      <c r="N860" s="139" t="s">
        <v>43</v>
      </c>
      <c r="P860" s="140">
        <f>O860*H860</f>
        <v>0</v>
      </c>
      <c r="Q860" s="140">
        <v>0</v>
      </c>
      <c r="R860" s="140">
        <f>Q860*H860</f>
        <v>0</v>
      </c>
      <c r="S860" s="140">
        <v>0</v>
      </c>
      <c r="T860" s="141">
        <f>S860*H860</f>
        <v>0</v>
      </c>
      <c r="AR860" s="142" t="s">
        <v>245</v>
      </c>
      <c r="AT860" s="142" t="s">
        <v>165</v>
      </c>
      <c r="AU860" s="142" t="s">
        <v>88</v>
      </c>
      <c r="AY860" s="16" t="s">
        <v>162</v>
      </c>
      <c r="BE860" s="143">
        <f>IF(N860="základní",J860,0)</f>
        <v>0</v>
      </c>
      <c r="BF860" s="143">
        <f>IF(N860="snížená",J860,0)</f>
        <v>0</v>
      </c>
      <c r="BG860" s="143">
        <f>IF(N860="zákl. přenesená",J860,0)</f>
        <v>0</v>
      </c>
      <c r="BH860" s="143">
        <f>IF(N860="sníž. přenesená",J860,0)</f>
        <v>0</v>
      </c>
      <c r="BI860" s="143">
        <f>IF(N860="nulová",J860,0)</f>
        <v>0</v>
      </c>
      <c r="BJ860" s="16" t="s">
        <v>86</v>
      </c>
      <c r="BK860" s="143">
        <f>ROUND(I860*H860,2)</f>
        <v>0</v>
      </c>
      <c r="BL860" s="16" t="s">
        <v>245</v>
      </c>
      <c r="BM860" s="142" t="s">
        <v>1794</v>
      </c>
    </row>
    <row r="861" spans="2:65" s="1" customFormat="1" ht="19.5">
      <c r="B861" s="31"/>
      <c r="D861" s="144" t="s">
        <v>172</v>
      </c>
      <c r="F861" s="145" t="s">
        <v>1656</v>
      </c>
      <c r="I861" s="146"/>
      <c r="L861" s="31"/>
      <c r="M861" s="147"/>
      <c r="T861" s="55"/>
      <c r="AT861" s="16" t="s">
        <v>172</v>
      </c>
      <c r="AU861" s="16" t="s">
        <v>88</v>
      </c>
    </row>
    <row r="862" spans="2:65" s="1" customFormat="1" ht="37.9" customHeight="1">
      <c r="B862" s="31"/>
      <c r="C862" s="131" t="s">
        <v>1795</v>
      </c>
      <c r="D862" s="131" t="s">
        <v>165</v>
      </c>
      <c r="E862" s="132" t="s">
        <v>1796</v>
      </c>
      <c r="F862" s="133" t="s">
        <v>1797</v>
      </c>
      <c r="G862" s="134" t="s">
        <v>1645</v>
      </c>
      <c r="H862" s="135">
        <v>1</v>
      </c>
      <c r="I862" s="136"/>
      <c r="J862" s="137">
        <f>ROUND(I862*H862,2)</f>
        <v>0</v>
      </c>
      <c r="K862" s="133" t="s">
        <v>1</v>
      </c>
      <c r="L862" s="31"/>
      <c r="M862" s="138" t="s">
        <v>1</v>
      </c>
      <c r="N862" s="139" t="s">
        <v>43</v>
      </c>
      <c r="P862" s="140">
        <f>O862*H862</f>
        <v>0</v>
      </c>
      <c r="Q862" s="140">
        <v>0</v>
      </c>
      <c r="R862" s="140">
        <f>Q862*H862</f>
        <v>0</v>
      </c>
      <c r="S862" s="140">
        <v>0</v>
      </c>
      <c r="T862" s="141">
        <f>S862*H862</f>
        <v>0</v>
      </c>
      <c r="AR862" s="142" t="s">
        <v>245</v>
      </c>
      <c r="AT862" s="142" t="s">
        <v>165</v>
      </c>
      <c r="AU862" s="142" t="s">
        <v>88</v>
      </c>
      <c r="AY862" s="16" t="s">
        <v>162</v>
      </c>
      <c r="BE862" s="143">
        <f>IF(N862="základní",J862,0)</f>
        <v>0</v>
      </c>
      <c r="BF862" s="143">
        <f>IF(N862="snížená",J862,0)</f>
        <v>0</v>
      </c>
      <c r="BG862" s="143">
        <f>IF(N862="zákl. přenesená",J862,0)</f>
        <v>0</v>
      </c>
      <c r="BH862" s="143">
        <f>IF(N862="sníž. přenesená",J862,0)</f>
        <v>0</v>
      </c>
      <c r="BI862" s="143">
        <f>IF(N862="nulová",J862,0)</f>
        <v>0</v>
      </c>
      <c r="BJ862" s="16" t="s">
        <v>86</v>
      </c>
      <c r="BK862" s="143">
        <f>ROUND(I862*H862,2)</f>
        <v>0</v>
      </c>
      <c r="BL862" s="16" t="s">
        <v>245</v>
      </c>
      <c r="BM862" s="142" t="s">
        <v>1798</v>
      </c>
    </row>
    <row r="863" spans="2:65" s="1" customFormat="1" ht="19.5">
      <c r="B863" s="31"/>
      <c r="D863" s="144" t="s">
        <v>172</v>
      </c>
      <c r="F863" s="145" t="s">
        <v>1656</v>
      </c>
      <c r="I863" s="146"/>
      <c r="L863" s="31"/>
      <c r="M863" s="147"/>
      <c r="T863" s="55"/>
      <c r="AT863" s="16" t="s">
        <v>172</v>
      </c>
      <c r="AU863" s="16" t="s">
        <v>88</v>
      </c>
    </row>
    <row r="864" spans="2:65" s="11" customFormat="1" ht="22.9" customHeight="1">
      <c r="B864" s="119"/>
      <c r="D864" s="120" t="s">
        <v>77</v>
      </c>
      <c r="E864" s="129" t="s">
        <v>497</v>
      </c>
      <c r="F864" s="129" t="s">
        <v>498</v>
      </c>
      <c r="I864" s="122"/>
      <c r="J864" s="130">
        <f>BK864</f>
        <v>0</v>
      </c>
      <c r="L864" s="119"/>
      <c r="M864" s="124"/>
      <c r="P864" s="125">
        <f>SUM(P865:P888)</f>
        <v>0</v>
      </c>
      <c r="R864" s="125">
        <f>SUM(R865:R888)</f>
        <v>1.3800000000000002E-2</v>
      </c>
      <c r="T864" s="126">
        <f>SUM(T865:T888)</f>
        <v>0</v>
      </c>
      <c r="AR864" s="120" t="s">
        <v>88</v>
      </c>
      <c r="AT864" s="127" t="s">
        <v>77</v>
      </c>
      <c r="AU864" s="127" t="s">
        <v>86</v>
      </c>
      <c r="AY864" s="120" t="s">
        <v>162</v>
      </c>
      <c r="BK864" s="128">
        <f>SUM(BK865:BK888)</f>
        <v>0</v>
      </c>
    </row>
    <row r="865" spans="2:65" s="1" customFormat="1" ht="37.9" customHeight="1">
      <c r="B865" s="31"/>
      <c r="C865" s="131" t="s">
        <v>1799</v>
      </c>
      <c r="D865" s="131" t="s">
        <v>165</v>
      </c>
      <c r="E865" s="132" t="s">
        <v>1800</v>
      </c>
      <c r="F865" s="133" t="s">
        <v>1801</v>
      </c>
      <c r="G865" s="134" t="s">
        <v>644</v>
      </c>
      <c r="H865" s="135">
        <v>12</v>
      </c>
      <c r="I865" s="136"/>
      <c r="J865" s="137">
        <f>ROUND(I865*H865,2)</f>
        <v>0</v>
      </c>
      <c r="K865" s="133" t="s">
        <v>1</v>
      </c>
      <c r="L865" s="31"/>
      <c r="M865" s="138" t="s">
        <v>1</v>
      </c>
      <c r="N865" s="139" t="s">
        <v>43</v>
      </c>
      <c r="P865" s="140">
        <f>O865*H865</f>
        <v>0</v>
      </c>
      <c r="Q865" s="140">
        <v>0</v>
      </c>
      <c r="R865" s="140">
        <f>Q865*H865</f>
        <v>0</v>
      </c>
      <c r="S865" s="140">
        <v>0</v>
      </c>
      <c r="T865" s="141">
        <f>S865*H865</f>
        <v>0</v>
      </c>
      <c r="AR865" s="142" t="s">
        <v>245</v>
      </c>
      <c r="AT865" s="142" t="s">
        <v>165</v>
      </c>
      <c r="AU865" s="142" t="s">
        <v>88</v>
      </c>
      <c r="AY865" s="16" t="s">
        <v>162</v>
      </c>
      <c r="BE865" s="143">
        <f>IF(N865="základní",J865,0)</f>
        <v>0</v>
      </c>
      <c r="BF865" s="143">
        <f>IF(N865="snížená",J865,0)</f>
        <v>0</v>
      </c>
      <c r="BG865" s="143">
        <f>IF(N865="zákl. přenesená",J865,0)</f>
        <v>0</v>
      </c>
      <c r="BH865" s="143">
        <f>IF(N865="sníž. přenesená",J865,0)</f>
        <v>0</v>
      </c>
      <c r="BI865" s="143">
        <f>IF(N865="nulová",J865,0)</f>
        <v>0</v>
      </c>
      <c r="BJ865" s="16" t="s">
        <v>86</v>
      </c>
      <c r="BK865" s="143">
        <f>ROUND(I865*H865,2)</f>
        <v>0</v>
      </c>
      <c r="BL865" s="16" t="s">
        <v>245</v>
      </c>
      <c r="BM865" s="142" t="s">
        <v>1802</v>
      </c>
    </row>
    <row r="866" spans="2:65" s="1" customFormat="1" ht="19.5">
      <c r="B866" s="31"/>
      <c r="D866" s="144" t="s">
        <v>172</v>
      </c>
      <c r="F866" s="145" t="s">
        <v>1656</v>
      </c>
      <c r="I866" s="146"/>
      <c r="L866" s="31"/>
      <c r="M866" s="147"/>
      <c r="T866" s="55"/>
      <c r="AT866" s="16" t="s">
        <v>172</v>
      </c>
      <c r="AU866" s="16" t="s">
        <v>88</v>
      </c>
    </row>
    <row r="867" spans="2:65" s="1" customFormat="1" ht="16.5" customHeight="1">
      <c r="B867" s="31"/>
      <c r="C867" s="131" t="s">
        <v>1803</v>
      </c>
      <c r="D867" s="131" t="s">
        <v>165</v>
      </c>
      <c r="E867" s="132" t="s">
        <v>1804</v>
      </c>
      <c r="F867" s="133" t="s">
        <v>1805</v>
      </c>
      <c r="G867" s="134" t="s">
        <v>1645</v>
      </c>
      <c r="H867" s="135">
        <v>1</v>
      </c>
      <c r="I867" s="136"/>
      <c r="J867" s="137">
        <f>ROUND(I867*H867,2)</f>
        <v>0</v>
      </c>
      <c r="K867" s="133" t="s">
        <v>1</v>
      </c>
      <c r="L867" s="31"/>
      <c r="M867" s="138" t="s">
        <v>1</v>
      </c>
      <c r="N867" s="139" t="s">
        <v>43</v>
      </c>
      <c r="P867" s="140">
        <f>O867*H867</f>
        <v>0</v>
      </c>
      <c r="Q867" s="140">
        <v>0</v>
      </c>
      <c r="R867" s="140">
        <f>Q867*H867</f>
        <v>0</v>
      </c>
      <c r="S867" s="140">
        <v>0</v>
      </c>
      <c r="T867" s="141">
        <f>S867*H867</f>
        <v>0</v>
      </c>
      <c r="AR867" s="142" t="s">
        <v>245</v>
      </c>
      <c r="AT867" s="142" t="s">
        <v>165</v>
      </c>
      <c r="AU867" s="142" t="s">
        <v>88</v>
      </c>
      <c r="AY867" s="16" t="s">
        <v>162</v>
      </c>
      <c r="BE867" s="143">
        <f>IF(N867="základní",J867,0)</f>
        <v>0</v>
      </c>
      <c r="BF867" s="143">
        <f>IF(N867="snížená",J867,0)</f>
        <v>0</v>
      </c>
      <c r="BG867" s="143">
        <f>IF(N867="zákl. přenesená",J867,0)</f>
        <v>0</v>
      </c>
      <c r="BH867" s="143">
        <f>IF(N867="sníž. přenesená",J867,0)</f>
        <v>0</v>
      </c>
      <c r="BI867" s="143">
        <f>IF(N867="nulová",J867,0)</f>
        <v>0</v>
      </c>
      <c r="BJ867" s="16" t="s">
        <v>86</v>
      </c>
      <c r="BK867" s="143">
        <f>ROUND(I867*H867,2)</f>
        <v>0</v>
      </c>
      <c r="BL867" s="16" t="s">
        <v>245</v>
      </c>
      <c r="BM867" s="142" t="s">
        <v>1806</v>
      </c>
    </row>
    <row r="868" spans="2:65" s="1" customFormat="1" ht="19.5">
      <c r="B868" s="31"/>
      <c r="D868" s="144" t="s">
        <v>172</v>
      </c>
      <c r="F868" s="145" t="s">
        <v>1656</v>
      </c>
      <c r="I868" s="146"/>
      <c r="L868" s="31"/>
      <c r="M868" s="147"/>
      <c r="T868" s="55"/>
      <c r="AT868" s="16" t="s">
        <v>172</v>
      </c>
      <c r="AU868" s="16" t="s">
        <v>88</v>
      </c>
    </row>
    <row r="869" spans="2:65" s="1" customFormat="1" ht="33" customHeight="1">
      <c r="B869" s="31"/>
      <c r="C869" s="131" t="s">
        <v>1807</v>
      </c>
      <c r="D869" s="131" t="s">
        <v>165</v>
      </c>
      <c r="E869" s="132" t="s">
        <v>1808</v>
      </c>
      <c r="F869" s="133" t="s">
        <v>1809</v>
      </c>
      <c r="G869" s="134" t="s">
        <v>644</v>
      </c>
      <c r="H869" s="135">
        <v>2.6</v>
      </c>
      <c r="I869" s="136"/>
      <c r="J869" s="137">
        <f>ROUND(I869*H869,2)</f>
        <v>0</v>
      </c>
      <c r="K869" s="133" t="s">
        <v>1</v>
      </c>
      <c r="L869" s="31"/>
      <c r="M869" s="138" t="s">
        <v>1</v>
      </c>
      <c r="N869" s="139" t="s">
        <v>43</v>
      </c>
      <c r="P869" s="140">
        <f>O869*H869</f>
        <v>0</v>
      </c>
      <c r="Q869" s="140">
        <v>0</v>
      </c>
      <c r="R869" s="140">
        <f>Q869*H869</f>
        <v>0</v>
      </c>
      <c r="S869" s="140">
        <v>0</v>
      </c>
      <c r="T869" s="141">
        <f>S869*H869</f>
        <v>0</v>
      </c>
      <c r="AR869" s="142" t="s">
        <v>245</v>
      </c>
      <c r="AT869" s="142" t="s">
        <v>165</v>
      </c>
      <c r="AU869" s="142" t="s">
        <v>88</v>
      </c>
      <c r="AY869" s="16" t="s">
        <v>162</v>
      </c>
      <c r="BE869" s="143">
        <f>IF(N869="základní",J869,0)</f>
        <v>0</v>
      </c>
      <c r="BF869" s="143">
        <f>IF(N869="snížená",J869,0)</f>
        <v>0</v>
      </c>
      <c r="BG869" s="143">
        <f>IF(N869="zákl. přenesená",J869,0)</f>
        <v>0</v>
      </c>
      <c r="BH869" s="143">
        <f>IF(N869="sníž. přenesená",J869,0)</f>
        <v>0</v>
      </c>
      <c r="BI869" s="143">
        <f>IF(N869="nulová",J869,0)</f>
        <v>0</v>
      </c>
      <c r="BJ869" s="16" t="s">
        <v>86</v>
      </c>
      <c r="BK869" s="143">
        <f>ROUND(I869*H869,2)</f>
        <v>0</v>
      </c>
      <c r="BL869" s="16" t="s">
        <v>245</v>
      </c>
      <c r="BM869" s="142" t="s">
        <v>1810</v>
      </c>
    </row>
    <row r="870" spans="2:65" s="1" customFormat="1" ht="29.25">
      <c r="B870" s="31"/>
      <c r="D870" s="144" t="s">
        <v>172</v>
      </c>
      <c r="F870" s="145" t="s">
        <v>1647</v>
      </c>
      <c r="I870" s="146"/>
      <c r="L870" s="31"/>
      <c r="M870" s="147"/>
      <c r="T870" s="55"/>
      <c r="AT870" s="16" t="s">
        <v>172</v>
      </c>
      <c r="AU870" s="16" t="s">
        <v>88</v>
      </c>
    </row>
    <row r="871" spans="2:65" s="1" customFormat="1" ht="21.75" customHeight="1">
      <c r="B871" s="31"/>
      <c r="C871" s="131" t="s">
        <v>1811</v>
      </c>
      <c r="D871" s="131" t="s">
        <v>165</v>
      </c>
      <c r="E871" s="132" t="s">
        <v>1812</v>
      </c>
      <c r="F871" s="133" t="s">
        <v>1813</v>
      </c>
      <c r="G871" s="134" t="s">
        <v>1645</v>
      </c>
      <c r="H871" s="135">
        <v>12</v>
      </c>
      <c r="I871" s="136"/>
      <c r="J871" s="137">
        <f>ROUND(I871*H871,2)</f>
        <v>0</v>
      </c>
      <c r="K871" s="133" t="s">
        <v>1</v>
      </c>
      <c r="L871" s="31"/>
      <c r="M871" s="138" t="s">
        <v>1</v>
      </c>
      <c r="N871" s="139" t="s">
        <v>43</v>
      </c>
      <c r="P871" s="140">
        <f>O871*H871</f>
        <v>0</v>
      </c>
      <c r="Q871" s="140">
        <v>0</v>
      </c>
      <c r="R871" s="140">
        <f>Q871*H871</f>
        <v>0</v>
      </c>
      <c r="S871" s="140">
        <v>0</v>
      </c>
      <c r="T871" s="141">
        <f>S871*H871</f>
        <v>0</v>
      </c>
      <c r="AR871" s="142" t="s">
        <v>245</v>
      </c>
      <c r="AT871" s="142" t="s">
        <v>165</v>
      </c>
      <c r="AU871" s="142" t="s">
        <v>88</v>
      </c>
      <c r="AY871" s="16" t="s">
        <v>162</v>
      </c>
      <c r="BE871" s="143">
        <f>IF(N871="základní",J871,0)</f>
        <v>0</v>
      </c>
      <c r="BF871" s="143">
        <f>IF(N871="snížená",J871,0)</f>
        <v>0</v>
      </c>
      <c r="BG871" s="143">
        <f>IF(N871="zákl. přenesená",J871,0)</f>
        <v>0</v>
      </c>
      <c r="BH871" s="143">
        <f>IF(N871="sníž. přenesená",J871,0)</f>
        <v>0</v>
      </c>
      <c r="BI871" s="143">
        <f>IF(N871="nulová",J871,0)</f>
        <v>0</v>
      </c>
      <c r="BJ871" s="16" t="s">
        <v>86</v>
      </c>
      <c r="BK871" s="143">
        <f>ROUND(I871*H871,2)</f>
        <v>0</v>
      </c>
      <c r="BL871" s="16" t="s">
        <v>245</v>
      </c>
      <c r="BM871" s="142" t="s">
        <v>1814</v>
      </c>
    </row>
    <row r="872" spans="2:65" s="1" customFormat="1" ht="19.5">
      <c r="B872" s="31"/>
      <c r="D872" s="144" t="s">
        <v>172</v>
      </c>
      <c r="F872" s="145" t="s">
        <v>1815</v>
      </c>
      <c r="I872" s="146"/>
      <c r="L872" s="31"/>
      <c r="M872" s="147"/>
      <c r="T872" s="55"/>
      <c r="AT872" s="16" t="s">
        <v>172</v>
      </c>
      <c r="AU872" s="16" t="s">
        <v>88</v>
      </c>
    </row>
    <row r="873" spans="2:65" s="1" customFormat="1" ht="24.2" customHeight="1">
      <c r="B873" s="31"/>
      <c r="C873" s="131" t="s">
        <v>1816</v>
      </c>
      <c r="D873" s="131" t="s">
        <v>165</v>
      </c>
      <c r="E873" s="132" t="s">
        <v>1817</v>
      </c>
      <c r="F873" s="133" t="s">
        <v>1818</v>
      </c>
      <c r="G873" s="134" t="s">
        <v>1645</v>
      </c>
      <c r="H873" s="135">
        <v>2</v>
      </c>
      <c r="I873" s="136"/>
      <c r="J873" s="137">
        <f>ROUND(I873*H873,2)</f>
        <v>0</v>
      </c>
      <c r="K873" s="133" t="s">
        <v>1</v>
      </c>
      <c r="L873" s="31"/>
      <c r="M873" s="138" t="s">
        <v>1</v>
      </c>
      <c r="N873" s="139" t="s">
        <v>43</v>
      </c>
      <c r="P873" s="140">
        <f>O873*H873</f>
        <v>0</v>
      </c>
      <c r="Q873" s="140">
        <v>0</v>
      </c>
      <c r="R873" s="140">
        <f>Q873*H873</f>
        <v>0</v>
      </c>
      <c r="S873" s="140">
        <v>0</v>
      </c>
      <c r="T873" s="141">
        <f>S873*H873</f>
        <v>0</v>
      </c>
      <c r="AR873" s="142" t="s">
        <v>245</v>
      </c>
      <c r="AT873" s="142" t="s">
        <v>165</v>
      </c>
      <c r="AU873" s="142" t="s">
        <v>88</v>
      </c>
      <c r="AY873" s="16" t="s">
        <v>162</v>
      </c>
      <c r="BE873" s="143">
        <f>IF(N873="základní",J873,0)</f>
        <v>0</v>
      </c>
      <c r="BF873" s="143">
        <f>IF(N873="snížená",J873,0)</f>
        <v>0</v>
      </c>
      <c r="BG873" s="143">
        <f>IF(N873="zákl. přenesená",J873,0)</f>
        <v>0</v>
      </c>
      <c r="BH873" s="143">
        <f>IF(N873="sníž. přenesená",J873,0)</f>
        <v>0</v>
      </c>
      <c r="BI873" s="143">
        <f>IF(N873="nulová",J873,0)</f>
        <v>0</v>
      </c>
      <c r="BJ873" s="16" t="s">
        <v>86</v>
      </c>
      <c r="BK873" s="143">
        <f>ROUND(I873*H873,2)</f>
        <v>0</v>
      </c>
      <c r="BL873" s="16" t="s">
        <v>245</v>
      </c>
      <c r="BM873" s="142" t="s">
        <v>1819</v>
      </c>
    </row>
    <row r="874" spans="2:65" s="1" customFormat="1" ht="19.5">
      <c r="B874" s="31"/>
      <c r="D874" s="144" t="s">
        <v>172</v>
      </c>
      <c r="F874" s="145" t="s">
        <v>1815</v>
      </c>
      <c r="I874" s="146"/>
      <c r="L874" s="31"/>
      <c r="M874" s="147"/>
      <c r="T874" s="55"/>
      <c r="AT874" s="16" t="s">
        <v>172</v>
      </c>
      <c r="AU874" s="16" t="s">
        <v>88</v>
      </c>
    </row>
    <row r="875" spans="2:65" s="1" customFormat="1" ht="33" customHeight="1">
      <c r="B875" s="31"/>
      <c r="C875" s="131" t="s">
        <v>1820</v>
      </c>
      <c r="D875" s="131" t="s">
        <v>165</v>
      </c>
      <c r="E875" s="132" t="s">
        <v>1821</v>
      </c>
      <c r="F875" s="133" t="s">
        <v>1822</v>
      </c>
      <c r="G875" s="134" t="s">
        <v>1645</v>
      </c>
      <c r="H875" s="135">
        <v>1</v>
      </c>
      <c r="I875" s="136"/>
      <c r="J875" s="137">
        <f>ROUND(I875*H875,2)</f>
        <v>0</v>
      </c>
      <c r="K875" s="133" t="s">
        <v>1</v>
      </c>
      <c r="L875" s="31"/>
      <c r="M875" s="138" t="s">
        <v>1</v>
      </c>
      <c r="N875" s="139" t="s">
        <v>43</v>
      </c>
      <c r="P875" s="140">
        <f>O875*H875</f>
        <v>0</v>
      </c>
      <c r="Q875" s="140">
        <v>0</v>
      </c>
      <c r="R875" s="140">
        <f>Q875*H875</f>
        <v>0</v>
      </c>
      <c r="S875" s="140">
        <v>0</v>
      </c>
      <c r="T875" s="141">
        <f>S875*H875</f>
        <v>0</v>
      </c>
      <c r="AR875" s="142" t="s">
        <v>245</v>
      </c>
      <c r="AT875" s="142" t="s">
        <v>165</v>
      </c>
      <c r="AU875" s="142" t="s">
        <v>88</v>
      </c>
      <c r="AY875" s="16" t="s">
        <v>162</v>
      </c>
      <c r="BE875" s="143">
        <f>IF(N875="základní",J875,0)</f>
        <v>0</v>
      </c>
      <c r="BF875" s="143">
        <f>IF(N875="snížená",J875,0)</f>
        <v>0</v>
      </c>
      <c r="BG875" s="143">
        <f>IF(N875="zákl. přenesená",J875,0)</f>
        <v>0</v>
      </c>
      <c r="BH875" s="143">
        <f>IF(N875="sníž. přenesená",J875,0)</f>
        <v>0</v>
      </c>
      <c r="BI875" s="143">
        <f>IF(N875="nulová",J875,0)</f>
        <v>0</v>
      </c>
      <c r="BJ875" s="16" t="s">
        <v>86</v>
      </c>
      <c r="BK875" s="143">
        <f>ROUND(I875*H875,2)</f>
        <v>0</v>
      </c>
      <c r="BL875" s="16" t="s">
        <v>245</v>
      </c>
      <c r="BM875" s="142" t="s">
        <v>1823</v>
      </c>
    </row>
    <row r="876" spans="2:65" s="1" customFormat="1" ht="19.5">
      <c r="B876" s="31"/>
      <c r="D876" s="144" t="s">
        <v>172</v>
      </c>
      <c r="F876" s="145" t="s">
        <v>1824</v>
      </c>
      <c r="I876" s="146"/>
      <c r="L876" s="31"/>
      <c r="M876" s="147"/>
      <c r="T876" s="55"/>
      <c r="AT876" s="16" t="s">
        <v>172</v>
      </c>
      <c r="AU876" s="16" t="s">
        <v>88</v>
      </c>
    </row>
    <row r="877" spans="2:65" s="1" customFormat="1" ht="33" customHeight="1">
      <c r="B877" s="31"/>
      <c r="C877" s="131" t="s">
        <v>1825</v>
      </c>
      <c r="D877" s="131" t="s">
        <v>165</v>
      </c>
      <c r="E877" s="132" t="s">
        <v>1826</v>
      </c>
      <c r="F877" s="133" t="s">
        <v>1827</v>
      </c>
      <c r="G877" s="134" t="s">
        <v>1645</v>
      </c>
      <c r="H877" s="135">
        <v>1</v>
      </c>
      <c r="I877" s="136"/>
      <c r="J877" s="137">
        <f>ROUND(I877*H877,2)</f>
        <v>0</v>
      </c>
      <c r="K877" s="133" t="s">
        <v>1</v>
      </c>
      <c r="L877" s="31"/>
      <c r="M877" s="138" t="s">
        <v>1</v>
      </c>
      <c r="N877" s="139" t="s">
        <v>43</v>
      </c>
      <c r="P877" s="140">
        <f>O877*H877</f>
        <v>0</v>
      </c>
      <c r="Q877" s="140">
        <v>0</v>
      </c>
      <c r="R877" s="140">
        <f>Q877*H877</f>
        <v>0</v>
      </c>
      <c r="S877" s="140">
        <v>0</v>
      </c>
      <c r="T877" s="141">
        <f>S877*H877</f>
        <v>0</v>
      </c>
      <c r="AR877" s="142" t="s">
        <v>245</v>
      </c>
      <c r="AT877" s="142" t="s">
        <v>165</v>
      </c>
      <c r="AU877" s="142" t="s">
        <v>88</v>
      </c>
      <c r="AY877" s="16" t="s">
        <v>162</v>
      </c>
      <c r="BE877" s="143">
        <f>IF(N877="základní",J877,0)</f>
        <v>0</v>
      </c>
      <c r="BF877" s="143">
        <f>IF(N877="snížená",J877,0)</f>
        <v>0</v>
      </c>
      <c r="BG877" s="143">
        <f>IF(N877="zákl. přenesená",J877,0)</f>
        <v>0</v>
      </c>
      <c r="BH877" s="143">
        <f>IF(N877="sníž. přenesená",J877,0)</f>
        <v>0</v>
      </c>
      <c r="BI877" s="143">
        <f>IF(N877="nulová",J877,0)</f>
        <v>0</v>
      </c>
      <c r="BJ877" s="16" t="s">
        <v>86</v>
      </c>
      <c r="BK877" s="143">
        <f>ROUND(I877*H877,2)</f>
        <v>0</v>
      </c>
      <c r="BL877" s="16" t="s">
        <v>245</v>
      </c>
      <c r="BM877" s="142" t="s">
        <v>1828</v>
      </c>
    </row>
    <row r="878" spans="2:65" s="1" customFormat="1" ht="19.5">
      <c r="B878" s="31"/>
      <c r="D878" s="144" t="s">
        <v>172</v>
      </c>
      <c r="F878" s="145" t="s">
        <v>1824</v>
      </c>
      <c r="I878" s="146"/>
      <c r="L878" s="31"/>
      <c r="M878" s="147"/>
      <c r="T878" s="55"/>
      <c r="AT878" s="16" t="s">
        <v>172</v>
      </c>
      <c r="AU878" s="16" t="s">
        <v>88</v>
      </c>
    </row>
    <row r="879" spans="2:65" s="1" customFormat="1" ht="37.9" customHeight="1">
      <c r="B879" s="31"/>
      <c r="C879" s="131" t="s">
        <v>1829</v>
      </c>
      <c r="D879" s="131" t="s">
        <v>165</v>
      </c>
      <c r="E879" s="132" t="s">
        <v>1830</v>
      </c>
      <c r="F879" s="133" t="s">
        <v>1831</v>
      </c>
      <c r="G879" s="134" t="s">
        <v>1832</v>
      </c>
      <c r="H879" s="135">
        <v>338</v>
      </c>
      <c r="I879" s="136"/>
      <c r="J879" s="137">
        <f>ROUND(I879*H879,2)</f>
        <v>0</v>
      </c>
      <c r="K879" s="133" t="s">
        <v>1</v>
      </c>
      <c r="L879" s="31"/>
      <c r="M879" s="138" t="s">
        <v>1</v>
      </c>
      <c r="N879" s="139" t="s">
        <v>43</v>
      </c>
      <c r="P879" s="140">
        <f>O879*H879</f>
        <v>0</v>
      </c>
      <c r="Q879" s="140">
        <v>0</v>
      </c>
      <c r="R879" s="140">
        <f>Q879*H879</f>
        <v>0</v>
      </c>
      <c r="S879" s="140">
        <v>0</v>
      </c>
      <c r="T879" s="141">
        <f>S879*H879</f>
        <v>0</v>
      </c>
      <c r="AR879" s="142" t="s">
        <v>245</v>
      </c>
      <c r="AT879" s="142" t="s">
        <v>165</v>
      </c>
      <c r="AU879" s="142" t="s">
        <v>88</v>
      </c>
      <c r="AY879" s="16" t="s">
        <v>162</v>
      </c>
      <c r="BE879" s="143">
        <f>IF(N879="základní",J879,0)</f>
        <v>0</v>
      </c>
      <c r="BF879" s="143">
        <f>IF(N879="snížená",J879,0)</f>
        <v>0</v>
      </c>
      <c r="BG879" s="143">
        <f>IF(N879="zákl. přenesená",J879,0)</f>
        <v>0</v>
      </c>
      <c r="BH879" s="143">
        <f>IF(N879="sníž. přenesená",J879,0)</f>
        <v>0</v>
      </c>
      <c r="BI879" s="143">
        <f>IF(N879="nulová",J879,0)</f>
        <v>0</v>
      </c>
      <c r="BJ879" s="16" t="s">
        <v>86</v>
      </c>
      <c r="BK879" s="143">
        <f>ROUND(I879*H879,2)</f>
        <v>0</v>
      </c>
      <c r="BL879" s="16" t="s">
        <v>245</v>
      </c>
      <c r="BM879" s="142" t="s">
        <v>1833</v>
      </c>
    </row>
    <row r="880" spans="2:65" s="1" customFormat="1" ht="19.5">
      <c r="B880" s="31"/>
      <c r="D880" s="144" t="s">
        <v>172</v>
      </c>
      <c r="F880" s="145" t="s">
        <v>1834</v>
      </c>
      <c r="I880" s="146"/>
      <c r="L880" s="31"/>
      <c r="M880" s="147"/>
      <c r="T880" s="55"/>
      <c r="AT880" s="16" t="s">
        <v>172</v>
      </c>
      <c r="AU880" s="16" t="s">
        <v>88</v>
      </c>
    </row>
    <row r="881" spans="2:65" s="1" customFormat="1" ht="24.2" customHeight="1">
      <c r="B881" s="31"/>
      <c r="C881" s="131" t="s">
        <v>1835</v>
      </c>
      <c r="D881" s="131" t="s">
        <v>165</v>
      </c>
      <c r="E881" s="132" t="s">
        <v>1836</v>
      </c>
      <c r="F881" s="133" t="s">
        <v>1837</v>
      </c>
      <c r="G881" s="134" t="s">
        <v>1832</v>
      </c>
      <c r="H881" s="135">
        <v>858</v>
      </c>
      <c r="I881" s="136"/>
      <c r="J881" s="137">
        <f>ROUND(I881*H881,2)</f>
        <v>0</v>
      </c>
      <c r="K881" s="133" t="s">
        <v>1</v>
      </c>
      <c r="L881" s="31"/>
      <c r="M881" s="138" t="s">
        <v>1</v>
      </c>
      <c r="N881" s="139" t="s">
        <v>43</v>
      </c>
      <c r="P881" s="140">
        <f>O881*H881</f>
        <v>0</v>
      </c>
      <c r="Q881" s="140">
        <v>0</v>
      </c>
      <c r="R881" s="140">
        <f>Q881*H881</f>
        <v>0</v>
      </c>
      <c r="S881" s="140">
        <v>0</v>
      </c>
      <c r="T881" s="141">
        <f>S881*H881</f>
        <v>0</v>
      </c>
      <c r="AR881" s="142" t="s">
        <v>245</v>
      </c>
      <c r="AT881" s="142" t="s">
        <v>165</v>
      </c>
      <c r="AU881" s="142" t="s">
        <v>88</v>
      </c>
      <c r="AY881" s="16" t="s">
        <v>162</v>
      </c>
      <c r="BE881" s="143">
        <f>IF(N881="základní",J881,0)</f>
        <v>0</v>
      </c>
      <c r="BF881" s="143">
        <f>IF(N881="snížená",J881,0)</f>
        <v>0</v>
      </c>
      <c r="BG881" s="143">
        <f>IF(N881="zákl. přenesená",J881,0)</f>
        <v>0</v>
      </c>
      <c r="BH881" s="143">
        <f>IF(N881="sníž. přenesená",J881,0)</f>
        <v>0</v>
      </c>
      <c r="BI881" s="143">
        <f>IF(N881="nulová",J881,0)</f>
        <v>0</v>
      </c>
      <c r="BJ881" s="16" t="s">
        <v>86</v>
      </c>
      <c r="BK881" s="143">
        <f>ROUND(I881*H881,2)</f>
        <v>0</v>
      </c>
      <c r="BL881" s="16" t="s">
        <v>245</v>
      </c>
      <c r="BM881" s="142" t="s">
        <v>1838</v>
      </c>
    </row>
    <row r="882" spans="2:65" s="1" customFormat="1" ht="19.5">
      <c r="B882" s="31"/>
      <c r="D882" s="144" t="s">
        <v>172</v>
      </c>
      <c r="F882" s="145" t="s">
        <v>1839</v>
      </c>
      <c r="I882" s="146"/>
      <c r="L882" s="31"/>
      <c r="M882" s="147"/>
      <c r="T882" s="55"/>
      <c r="AT882" s="16" t="s">
        <v>172</v>
      </c>
      <c r="AU882" s="16" t="s">
        <v>88</v>
      </c>
    </row>
    <row r="883" spans="2:65" s="1" customFormat="1" ht="24.2" customHeight="1">
      <c r="B883" s="31"/>
      <c r="C883" s="131" t="s">
        <v>1840</v>
      </c>
      <c r="D883" s="131" t="s">
        <v>165</v>
      </c>
      <c r="E883" s="132" t="s">
        <v>1841</v>
      </c>
      <c r="F883" s="133" t="s">
        <v>1842</v>
      </c>
      <c r="G883" s="134" t="s">
        <v>1645</v>
      </c>
      <c r="H883" s="135">
        <v>1</v>
      </c>
      <c r="I883" s="136"/>
      <c r="J883" s="137">
        <f>ROUND(I883*H883,2)</f>
        <v>0</v>
      </c>
      <c r="K883" s="133" t="s">
        <v>1</v>
      </c>
      <c r="L883" s="31"/>
      <c r="M883" s="138" t="s">
        <v>1</v>
      </c>
      <c r="N883" s="139" t="s">
        <v>43</v>
      </c>
      <c r="P883" s="140">
        <f>O883*H883</f>
        <v>0</v>
      </c>
      <c r="Q883" s="140">
        <v>0</v>
      </c>
      <c r="R883" s="140">
        <f>Q883*H883</f>
        <v>0</v>
      </c>
      <c r="S883" s="140">
        <v>0</v>
      </c>
      <c r="T883" s="141">
        <f>S883*H883</f>
        <v>0</v>
      </c>
      <c r="AR883" s="142" t="s">
        <v>245</v>
      </c>
      <c r="AT883" s="142" t="s">
        <v>165</v>
      </c>
      <c r="AU883" s="142" t="s">
        <v>88</v>
      </c>
      <c r="AY883" s="16" t="s">
        <v>162</v>
      </c>
      <c r="BE883" s="143">
        <f>IF(N883="základní",J883,0)</f>
        <v>0</v>
      </c>
      <c r="BF883" s="143">
        <f>IF(N883="snížená",J883,0)</f>
        <v>0</v>
      </c>
      <c r="BG883" s="143">
        <f>IF(N883="zákl. přenesená",J883,0)</f>
        <v>0</v>
      </c>
      <c r="BH883" s="143">
        <f>IF(N883="sníž. přenesená",J883,0)</f>
        <v>0</v>
      </c>
      <c r="BI883" s="143">
        <f>IF(N883="nulová",J883,0)</f>
        <v>0</v>
      </c>
      <c r="BJ883" s="16" t="s">
        <v>86</v>
      </c>
      <c r="BK883" s="143">
        <f>ROUND(I883*H883,2)</f>
        <v>0</v>
      </c>
      <c r="BL883" s="16" t="s">
        <v>245</v>
      </c>
      <c r="BM883" s="142" t="s">
        <v>1843</v>
      </c>
    </row>
    <row r="884" spans="2:65" s="1" customFormat="1" ht="19.5">
      <c r="B884" s="31"/>
      <c r="D884" s="144" t="s">
        <v>172</v>
      </c>
      <c r="F884" s="145" t="s">
        <v>1844</v>
      </c>
      <c r="I884" s="146"/>
      <c r="L884" s="31"/>
      <c r="M884" s="147"/>
      <c r="T884" s="55"/>
      <c r="AT884" s="16" t="s">
        <v>172</v>
      </c>
      <c r="AU884" s="16" t="s">
        <v>88</v>
      </c>
    </row>
    <row r="885" spans="2:65" s="1" customFormat="1" ht="49.15" customHeight="1">
      <c r="B885" s="31"/>
      <c r="C885" s="131" t="s">
        <v>1845</v>
      </c>
      <c r="D885" s="131" t="s">
        <v>165</v>
      </c>
      <c r="E885" s="132" t="s">
        <v>1846</v>
      </c>
      <c r="F885" s="133" t="s">
        <v>1847</v>
      </c>
      <c r="G885" s="134" t="s">
        <v>1645</v>
      </c>
      <c r="H885" s="135">
        <v>6</v>
      </c>
      <c r="I885" s="136"/>
      <c r="J885" s="137">
        <f>ROUND(I885*H885,2)</f>
        <v>0</v>
      </c>
      <c r="K885" s="133" t="s">
        <v>1</v>
      </c>
      <c r="L885" s="31"/>
      <c r="M885" s="138" t="s">
        <v>1</v>
      </c>
      <c r="N885" s="139" t="s">
        <v>43</v>
      </c>
      <c r="P885" s="140">
        <f>O885*H885</f>
        <v>0</v>
      </c>
      <c r="Q885" s="140">
        <v>0</v>
      </c>
      <c r="R885" s="140">
        <f>Q885*H885</f>
        <v>0</v>
      </c>
      <c r="S885" s="140">
        <v>0</v>
      </c>
      <c r="T885" s="141">
        <f>S885*H885</f>
        <v>0</v>
      </c>
      <c r="AR885" s="142" t="s">
        <v>245</v>
      </c>
      <c r="AT885" s="142" t="s">
        <v>165</v>
      </c>
      <c r="AU885" s="142" t="s">
        <v>88</v>
      </c>
      <c r="AY885" s="16" t="s">
        <v>162</v>
      </c>
      <c r="BE885" s="143">
        <f>IF(N885="základní",J885,0)</f>
        <v>0</v>
      </c>
      <c r="BF885" s="143">
        <f>IF(N885="snížená",J885,0)</f>
        <v>0</v>
      </c>
      <c r="BG885" s="143">
        <f>IF(N885="zákl. přenesená",J885,0)</f>
        <v>0</v>
      </c>
      <c r="BH885" s="143">
        <f>IF(N885="sníž. přenesená",J885,0)</f>
        <v>0</v>
      </c>
      <c r="BI885" s="143">
        <f>IF(N885="nulová",J885,0)</f>
        <v>0</v>
      </c>
      <c r="BJ885" s="16" t="s">
        <v>86</v>
      </c>
      <c r="BK885" s="143">
        <f>ROUND(I885*H885,2)</f>
        <v>0</v>
      </c>
      <c r="BL885" s="16" t="s">
        <v>245</v>
      </c>
      <c r="BM885" s="142" t="s">
        <v>1848</v>
      </c>
    </row>
    <row r="886" spans="2:65" s="1" customFormat="1" ht="19.5">
      <c r="B886" s="31"/>
      <c r="D886" s="144" t="s">
        <v>172</v>
      </c>
      <c r="F886" s="145" t="s">
        <v>1849</v>
      </c>
      <c r="I886" s="146"/>
      <c r="L886" s="31"/>
      <c r="M886" s="147"/>
      <c r="T886" s="55"/>
      <c r="AT886" s="16" t="s">
        <v>172</v>
      </c>
      <c r="AU886" s="16" t="s">
        <v>88</v>
      </c>
    </row>
    <row r="887" spans="2:65" s="1" customFormat="1" ht="24.2" customHeight="1">
      <c r="B887" s="31"/>
      <c r="C887" s="131" t="s">
        <v>1850</v>
      </c>
      <c r="D887" s="131" t="s">
        <v>165</v>
      </c>
      <c r="E887" s="132" t="s">
        <v>1851</v>
      </c>
      <c r="F887" s="133" t="s">
        <v>1852</v>
      </c>
      <c r="G887" s="134" t="s">
        <v>506</v>
      </c>
      <c r="H887" s="135">
        <v>276</v>
      </c>
      <c r="I887" s="136"/>
      <c r="J887" s="137">
        <f>ROUND(I887*H887,2)</f>
        <v>0</v>
      </c>
      <c r="K887" s="133" t="s">
        <v>169</v>
      </c>
      <c r="L887" s="31"/>
      <c r="M887" s="138" t="s">
        <v>1</v>
      </c>
      <c r="N887" s="139" t="s">
        <v>43</v>
      </c>
      <c r="P887" s="140">
        <f>O887*H887</f>
        <v>0</v>
      </c>
      <c r="Q887" s="140">
        <v>5.0000000000000002E-5</v>
      </c>
      <c r="R887" s="140">
        <f>Q887*H887</f>
        <v>1.3800000000000002E-2</v>
      </c>
      <c r="S887" s="140">
        <v>0</v>
      </c>
      <c r="T887" s="141">
        <f>S887*H887</f>
        <v>0</v>
      </c>
      <c r="AR887" s="142" t="s">
        <v>245</v>
      </c>
      <c r="AT887" s="142" t="s">
        <v>165</v>
      </c>
      <c r="AU887" s="142" t="s">
        <v>88</v>
      </c>
      <c r="AY887" s="16" t="s">
        <v>162</v>
      </c>
      <c r="BE887" s="143">
        <f>IF(N887="základní",J887,0)</f>
        <v>0</v>
      </c>
      <c r="BF887" s="143">
        <f>IF(N887="snížená",J887,0)</f>
        <v>0</v>
      </c>
      <c r="BG887" s="143">
        <f>IF(N887="zákl. přenesená",J887,0)</f>
        <v>0</v>
      </c>
      <c r="BH887" s="143">
        <f>IF(N887="sníž. přenesená",J887,0)</f>
        <v>0</v>
      </c>
      <c r="BI887" s="143">
        <f>IF(N887="nulová",J887,0)</f>
        <v>0</v>
      </c>
      <c r="BJ887" s="16" t="s">
        <v>86</v>
      </c>
      <c r="BK887" s="143">
        <f>ROUND(I887*H887,2)</f>
        <v>0</v>
      </c>
      <c r="BL887" s="16" t="s">
        <v>245</v>
      </c>
      <c r="BM887" s="142" t="s">
        <v>1853</v>
      </c>
    </row>
    <row r="888" spans="2:65" s="1" customFormat="1" ht="19.5">
      <c r="B888" s="31"/>
      <c r="D888" s="144" t="s">
        <v>172</v>
      </c>
      <c r="F888" s="145" t="s">
        <v>1854</v>
      </c>
      <c r="I888" s="146"/>
      <c r="L888" s="31"/>
      <c r="M888" s="147"/>
      <c r="T888" s="55"/>
      <c r="AT888" s="16" t="s">
        <v>172</v>
      </c>
      <c r="AU888" s="16" t="s">
        <v>88</v>
      </c>
    </row>
    <row r="889" spans="2:65" s="11" customFormat="1" ht="22.9" customHeight="1">
      <c r="B889" s="119"/>
      <c r="D889" s="120" t="s">
        <v>77</v>
      </c>
      <c r="E889" s="129" t="s">
        <v>1855</v>
      </c>
      <c r="F889" s="129" t="s">
        <v>1856</v>
      </c>
      <c r="I889" s="122"/>
      <c r="J889" s="130">
        <f>BK889</f>
        <v>0</v>
      </c>
      <c r="L889" s="119"/>
      <c r="M889" s="124"/>
      <c r="P889" s="125">
        <f>SUM(P890:P902)</f>
        <v>0</v>
      </c>
      <c r="R889" s="125">
        <f>SUM(R890:R902)</f>
        <v>1.4390243400000002</v>
      </c>
      <c r="T889" s="126">
        <f>SUM(T890:T902)</f>
        <v>0</v>
      </c>
      <c r="AR889" s="120" t="s">
        <v>88</v>
      </c>
      <c r="AT889" s="127" t="s">
        <v>77</v>
      </c>
      <c r="AU889" s="127" t="s">
        <v>86</v>
      </c>
      <c r="AY889" s="120" t="s">
        <v>162</v>
      </c>
      <c r="BK889" s="128">
        <f>SUM(BK890:BK902)</f>
        <v>0</v>
      </c>
    </row>
    <row r="890" spans="2:65" s="1" customFormat="1" ht="33" customHeight="1">
      <c r="B890" s="31"/>
      <c r="C890" s="131" t="s">
        <v>1857</v>
      </c>
      <c r="D890" s="131" t="s">
        <v>165</v>
      </c>
      <c r="E890" s="132" t="s">
        <v>1858</v>
      </c>
      <c r="F890" s="133" t="s">
        <v>1859</v>
      </c>
      <c r="G890" s="134" t="s">
        <v>208</v>
      </c>
      <c r="H890" s="135">
        <v>83.98</v>
      </c>
      <c r="I890" s="136"/>
      <c r="J890" s="137">
        <f>ROUND(I890*H890,2)</f>
        <v>0</v>
      </c>
      <c r="K890" s="133" t="s">
        <v>169</v>
      </c>
      <c r="L890" s="31"/>
      <c r="M890" s="138" t="s">
        <v>1</v>
      </c>
      <c r="N890" s="139" t="s">
        <v>43</v>
      </c>
      <c r="P890" s="140">
        <f>O890*H890</f>
        <v>0</v>
      </c>
      <c r="Q890" s="140">
        <v>4.2999999999999999E-4</v>
      </c>
      <c r="R890" s="140">
        <f>Q890*H890</f>
        <v>3.6111400000000002E-2</v>
      </c>
      <c r="S890" s="140">
        <v>0</v>
      </c>
      <c r="T890" s="141">
        <f>S890*H890</f>
        <v>0</v>
      </c>
      <c r="AR890" s="142" t="s">
        <v>245</v>
      </c>
      <c r="AT890" s="142" t="s">
        <v>165</v>
      </c>
      <c r="AU890" s="142" t="s">
        <v>88</v>
      </c>
      <c r="AY890" s="16" t="s">
        <v>162</v>
      </c>
      <c r="BE890" s="143">
        <f>IF(N890="základní",J890,0)</f>
        <v>0</v>
      </c>
      <c r="BF890" s="143">
        <f>IF(N890="snížená",J890,0)</f>
        <v>0</v>
      </c>
      <c r="BG890" s="143">
        <f>IF(N890="zákl. přenesená",J890,0)</f>
        <v>0</v>
      </c>
      <c r="BH890" s="143">
        <f>IF(N890="sníž. přenesená",J890,0)</f>
        <v>0</v>
      </c>
      <c r="BI890" s="143">
        <f>IF(N890="nulová",J890,0)</f>
        <v>0</v>
      </c>
      <c r="BJ890" s="16" t="s">
        <v>86</v>
      </c>
      <c r="BK890" s="143">
        <f>ROUND(I890*H890,2)</f>
        <v>0</v>
      </c>
      <c r="BL890" s="16" t="s">
        <v>245</v>
      </c>
      <c r="BM890" s="142" t="s">
        <v>1860</v>
      </c>
    </row>
    <row r="891" spans="2:65" s="1" customFormat="1" ht="24.2" customHeight="1">
      <c r="B891" s="31"/>
      <c r="C891" s="173" t="s">
        <v>1861</v>
      </c>
      <c r="D891" s="173" t="s">
        <v>644</v>
      </c>
      <c r="E891" s="174" t="s">
        <v>1862</v>
      </c>
      <c r="F891" s="175" t="s">
        <v>1863</v>
      </c>
      <c r="G891" s="176" t="s">
        <v>208</v>
      </c>
      <c r="H891" s="177">
        <v>92.378</v>
      </c>
      <c r="I891" s="178"/>
      <c r="J891" s="179">
        <f>ROUND(I891*H891,2)</f>
        <v>0</v>
      </c>
      <c r="K891" s="175" t="s">
        <v>169</v>
      </c>
      <c r="L891" s="180"/>
      <c r="M891" s="181" t="s">
        <v>1</v>
      </c>
      <c r="N891" s="182" t="s">
        <v>43</v>
      </c>
      <c r="P891" s="140">
        <f>O891*H891</f>
        <v>0</v>
      </c>
      <c r="Q891" s="140">
        <v>1.98E-3</v>
      </c>
      <c r="R891" s="140">
        <f>Q891*H891</f>
        <v>0.18290844000000001</v>
      </c>
      <c r="S891" s="140">
        <v>0</v>
      </c>
      <c r="T891" s="141">
        <f>S891*H891</f>
        <v>0</v>
      </c>
      <c r="AR891" s="142" t="s">
        <v>318</v>
      </c>
      <c r="AT891" s="142" t="s">
        <v>644</v>
      </c>
      <c r="AU891" s="142" t="s">
        <v>88</v>
      </c>
      <c r="AY891" s="16" t="s">
        <v>162</v>
      </c>
      <c r="BE891" s="143">
        <f>IF(N891="základní",J891,0)</f>
        <v>0</v>
      </c>
      <c r="BF891" s="143">
        <f>IF(N891="snížená",J891,0)</f>
        <v>0</v>
      </c>
      <c r="BG891" s="143">
        <f>IF(N891="zákl. přenesená",J891,0)</f>
        <v>0</v>
      </c>
      <c r="BH891" s="143">
        <f>IF(N891="sníž. přenesená",J891,0)</f>
        <v>0</v>
      </c>
      <c r="BI891" s="143">
        <f>IF(N891="nulová",J891,0)</f>
        <v>0</v>
      </c>
      <c r="BJ891" s="16" t="s">
        <v>86</v>
      </c>
      <c r="BK891" s="143">
        <f>ROUND(I891*H891,2)</f>
        <v>0</v>
      </c>
      <c r="BL891" s="16" t="s">
        <v>245</v>
      </c>
      <c r="BM891" s="142" t="s">
        <v>1864</v>
      </c>
    </row>
    <row r="892" spans="2:65" s="12" customFormat="1" ht="11.25">
      <c r="B892" s="148"/>
      <c r="D892" s="144" t="s">
        <v>179</v>
      </c>
      <c r="E892" s="149" t="s">
        <v>1</v>
      </c>
      <c r="F892" s="150" t="s">
        <v>1865</v>
      </c>
      <c r="H892" s="151">
        <v>92.378</v>
      </c>
      <c r="I892" s="152"/>
      <c r="L892" s="148"/>
      <c r="M892" s="153"/>
      <c r="T892" s="154"/>
      <c r="AT892" s="149" t="s">
        <v>179</v>
      </c>
      <c r="AU892" s="149" t="s">
        <v>88</v>
      </c>
      <c r="AV892" s="12" t="s">
        <v>88</v>
      </c>
      <c r="AW892" s="12" t="s">
        <v>34</v>
      </c>
      <c r="AX892" s="12" t="s">
        <v>78</v>
      </c>
      <c r="AY892" s="149" t="s">
        <v>162</v>
      </c>
    </row>
    <row r="893" spans="2:65" s="13" customFormat="1" ht="11.25">
      <c r="B893" s="155"/>
      <c r="D893" s="144" t="s">
        <v>179</v>
      </c>
      <c r="E893" s="156" t="s">
        <v>1</v>
      </c>
      <c r="F893" s="157" t="s">
        <v>181</v>
      </c>
      <c r="H893" s="158">
        <v>92.378</v>
      </c>
      <c r="I893" s="159"/>
      <c r="L893" s="155"/>
      <c r="M893" s="160"/>
      <c r="T893" s="161"/>
      <c r="AT893" s="156" t="s">
        <v>179</v>
      </c>
      <c r="AU893" s="156" t="s">
        <v>88</v>
      </c>
      <c r="AV893" s="13" t="s">
        <v>170</v>
      </c>
      <c r="AW893" s="13" t="s">
        <v>34</v>
      </c>
      <c r="AX893" s="13" t="s">
        <v>86</v>
      </c>
      <c r="AY893" s="156" t="s">
        <v>162</v>
      </c>
    </row>
    <row r="894" spans="2:65" s="1" customFormat="1" ht="33" customHeight="1">
      <c r="B894" s="31"/>
      <c r="C894" s="131" t="s">
        <v>1866</v>
      </c>
      <c r="D894" s="131" t="s">
        <v>165</v>
      </c>
      <c r="E894" s="132" t="s">
        <v>1867</v>
      </c>
      <c r="F894" s="133" t="s">
        <v>1868</v>
      </c>
      <c r="G894" s="134" t="s">
        <v>176</v>
      </c>
      <c r="H894" s="135">
        <v>161.59</v>
      </c>
      <c r="I894" s="136"/>
      <c r="J894" s="137">
        <f>ROUND(I894*H894,2)</f>
        <v>0</v>
      </c>
      <c r="K894" s="133" t="s">
        <v>169</v>
      </c>
      <c r="L894" s="31"/>
      <c r="M894" s="138" t="s">
        <v>1</v>
      </c>
      <c r="N894" s="139" t="s">
        <v>43</v>
      </c>
      <c r="P894" s="140">
        <f>O894*H894</f>
        <v>0</v>
      </c>
      <c r="Q894" s="140">
        <v>7.5500000000000003E-3</v>
      </c>
      <c r="R894" s="140">
        <f>Q894*H894</f>
        <v>1.2200045000000002</v>
      </c>
      <c r="S894" s="140">
        <v>0</v>
      </c>
      <c r="T894" s="141">
        <f>S894*H894</f>
        <v>0</v>
      </c>
      <c r="AR894" s="142" t="s">
        <v>245</v>
      </c>
      <c r="AT894" s="142" t="s">
        <v>165</v>
      </c>
      <c r="AU894" s="142" t="s">
        <v>88</v>
      </c>
      <c r="AY894" s="16" t="s">
        <v>162</v>
      </c>
      <c r="BE894" s="143">
        <f>IF(N894="základní",J894,0)</f>
        <v>0</v>
      </c>
      <c r="BF894" s="143">
        <f>IF(N894="snížená",J894,0)</f>
        <v>0</v>
      </c>
      <c r="BG894" s="143">
        <f>IF(N894="zákl. přenesená",J894,0)</f>
        <v>0</v>
      </c>
      <c r="BH894" s="143">
        <f>IF(N894="sníž. přenesená",J894,0)</f>
        <v>0</v>
      </c>
      <c r="BI894" s="143">
        <f>IF(N894="nulová",J894,0)</f>
        <v>0</v>
      </c>
      <c r="BJ894" s="16" t="s">
        <v>86</v>
      </c>
      <c r="BK894" s="143">
        <f>ROUND(I894*H894,2)</f>
        <v>0</v>
      </c>
      <c r="BL894" s="16" t="s">
        <v>245</v>
      </c>
      <c r="BM894" s="142" t="s">
        <v>1869</v>
      </c>
    </row>
    <row r="895" spans="2:65" s="14" customFormat="1" ht="11.25">
      <c r="B895" s="162"/>
      <c r="D895" s="144" t="s">
        <v>179</v>
      </c>
      <c r="E895" s="163" t="s">
        <v>1</v>
      </c>
      <c r="F895" s="164" t="s">
        <v>334</v>
      </c>
      <c r="H895" s="163" t="s">
        <v>1</v>
      </c>
      <c r="I895" s="165"/>
      <c r="L895" s="162"/>
      <c r="M895" s="166"/>
      <c r="T895" s="167"/>
      <c r="AT895" s="163" t="s">
        <v>179</v>
      </c>
      <c r="AU895" s="163" t="s">
        <v>88</v>
      </c>
      <c r="AV895" s="14" t="s">
        <v>86</v>
      </c>
      <c r="AW895" s="14" t="s">
        <v>34</v>
      </c>
      <c r="AX895" s="14" t="s">
        <v>78</v>
      </c>
      <c r="AY895" s="163" t="s">
        <v>162</v>
      </c>
    </row>
    <row r="896" spans="2:65" s="12" customFormat="1" ht="11.25">
      <c r="B896" s="148"/>
      <c r="D896" s="144" t="s">
        <v>179</v>
      </c>
      <c r="E896" s="149" t="s">
        <v>1</v>
      </c>
      <c r="F896" s="150" t="s">
        <v>1870</v>
      </c>
      <c r="H896" s="151">
        <v>133.61000000000001</v>
      </c>
      <c r="I896" s="152"/>
      <c r="L896" s="148"/>
      <c r="M896" s="153"/>
      <c r="T896" s="154"/>
      <c r="AT896" s="149" t="s">
        <v>179</v>
      </c>
      <c r="AU896" s="149" t="s">
        <v>88</v>
      </c>
      <c r="AV896" s="12" t="s">
        <v>88</v>
      </c>
      <c r="AW896" s="12" t="s">
        <v>34</v>
      </c>
      <c r="AX896" s="12" t="s">
        <v>78</v>
      </c>
      <c r="AY896" s="149" t="s">
        <v>162</v>
      </c>
    </row>
    <row r="897" spans="2:65" s="14" customFormat="1" ht="11.25">
      <c r="B897" s="162"/>
      <c r="D897" s="144" t="s">
        <v>179</v>
      </c>
      <c r="E897" s="163" t="s">
        <v>1</v>
      </c>
      <c r="F897" s="164" t="s">
        <v>336</v>
      </c>
      <c r="H897" s="163" t="s">
        <v>1</v>
      </c>
      <c r="I897" s="165"/>
      <c r="L897" s="162"/>
      <c r="M897" s="166"/>
      <c r="T897" s="167"/>
      <c r="AT897" s="163" t="s">
        <v>179</v>
      </c>
      <c r="AU897" s="163" t="s">
        <v>88</v>
      </c>
      <c r="AV897" s="14" t="s">
        <v>86</v>
      </c>
      <c r="AW897" s="14" t="s">
        <v>34</v>
      </c>
      <c r="AX897" s="14" t="s">
        <v>78</v>
      </c>
      <c r="AY897" s="163" t="s">
        <v>162</v>
      </c>
    </row>
    <row r="898" spans="2:65" s="12" customFormat="1" ht="11.25">
      <c r="B898" s="148"/>
      <c r="D898" s="144" t="s">
        <v>179</v>
      </c>
      <c r="E898" s="149" t="s">
        <v>1</v>
      </c>
      <c r="F898" s="150" t="s">
        <v>1871</v>
      </c>
      <c r="H898" s="151">
        <v>27.98</v>
      </c>
      <c r="I898" s="152"/>
      <c r="L898" s="148"/>
      <c r="M898" s="153"/>
      <c r="T898" s="154"/>
      <c r="AT898" s="149" t="s">
        <v>179</v>
      </c>
      <c r="AU898" s="149" t="s">
        <v>88</v>
      </c>
      <c r="AV898" s="12" t="s">
        <v>88</v>
      </c>
      <c r="AW898" s="12" t="s">
        <v>34</v>
      </c>
      <c r="AX898" s="12" t="s">
        <v>78</v>
      </c>
      <c r="AY898" s="149" t="s">
        <v>162</v>
      </c>
    </row>
    <row r="899" spans="2:65" s="13" customFormat="1" ht="11.25">
      <c r="B899" s="155"/>
      <c r="D899" s="144" t="s">
        <v>179</v>
      </c>
      <c r="E899" s="156" t="s">
        <v>1</v>
      </c>
      <c r="F899" s="157" t="s">
        <v>181</v>
      </c>
      <c r="H899" s="158">
        <v>161.59</v>
      </c>
      <c r="I899" s="159"/>
      <c r="L899" s="155"/>
      <c r="M899" s="160"/>
      <c r="T899" s="161"/>
      <c r="AT899" s="156" t="s">
        <v>179</v>
      </c>
      <c r="AU899" s="156" t="s">
        <v>88</v>
      </c>
      <c r="AV899" s="13" t="s">
        <v>170</v>
      </c>
      <c r="AW899" s="13" t="s">
        <v>34</v>
      </c>
      <c r="AX899" s="13" t="s">
        <v>86</v>
      </c>
      <c r="AY899" s="156" t="s">
        <v>162</v>
      </c>
    </row>
    <row r="900" spans="2:65" s="1" customFormat="1" ht="16.5" customHeight="1">
      <c r="B900" s="31"/>
      <c r="C900" s="173" t="s">
        <v>1872</v>
      </c>
      <c r="D900" s="173" t="s">
        <v>644</v>
      </c>
      <c r="E900" s="174" t="s">
        <v>1873</v>
      </c>
      <c r="F900" s="175" t="s">
        <v>1874</v>
      </c>
      <c r="G900" s="176" t="s">
        <v>176</v>
      </c>
      <c r="H900" s="177">
        <v>169.7</v>
      </c>
      <c r="I900" s="178"/>
      <c r="J900" s="179">
        <f>ROUND(I900*H900,2)</f>
        <v>0</v>
      </c>
      <c r="K900" s="175" t="s">
        <v>1</v>
      </c>
      <c r="L900" s="180"/>
      <c r="M900" s="181" t="s">
        <v>1</v>
      </c>
      <c r="N900" s="182" t="s">
        <v>43</v>
      </c>
      <c r="P900" s="140">
        <f>O900*H900</f>
        <v>0</v>
      </c>
      <c r="Q900" s="140">
        <v>0</v>
      </c>
      <c r="R900" s="140">
        <f>Q900*H900</f>
        <v>0</v>
      </c>
      <c r="S900" s="140">
        <v>0</v>
      </c>
      <c r="T900" s="141">
        <f>S900*H900</f>
        <v>0</v>
      </c>
      <c r="AR900" s="142" t="s">
        <v>318</v>
      </c>
      <c r="AT900" s="142" t="s">
        <v>644</v>
      </c>
      <c r="AU900" s="142" t="s">
        <v>88</v>
      </c>
      <c r="AY900" s="16" t="s">
        <v>162</v>
      </c>
      <c r="BE900" s="143">
        <f>IF(N900="základní",J900,0)</f>
        <v>0</v>
      </c>
      <c r="BF900" s="143">
        <f>IF(N900="snížená",J900,0)</f>
        <v>0</v>
      </c>
      <c r="BG900" s="143">
        <f>IF(N900="zákl. přenesená",J900,0)</f>
        <v>0</v>
      </c>
      <c r="BH900" s="143">
        <f>IF(N900="sníž. přenesená",J900,0)</f>
        <v>0</v>
      </c>
      <c r="BI900" s="143">
        <f>IF(N900="nulová",J900,0)</f>
        <v>0</v>
      </c>
      <c r="BJ900" s="16" t="s">
        <v>86</v>
      </c>
      <c r="BK900" s="143">
        <f>ROUND(I900*H900,2)</f>
        <v>0</v>
      </c>
      <c r="BL900" s="16" t="s">
        <v>245</v>
      </c>
      <c r="BM900" s="142" t="s">
        <v>1875</v>
      </c>
    </row>
    <row r="901" spans="2:65" s="1" customFormat="1" ht="21.75" customHeight="1">
      <c r="B901" s="31"/>
      <c r="C901" s="173" t="s">
        <v>1876</v>
      </c>
      <c r="D901" s="173" t="s">
        <v>644</v>
      </c>
      <c r="E901" s="174" t="s">
        <v>1877</v>
      </c>
      <c r="F901" s="175" t="s">
        <v>1878</v>
      </c>
      <c r="G901" s="176" t="s">
        <v>176</v>
      </c>
      <c r="H901" s="177">
        <v>16.015999999999998</v>
      </c>
      <c r="I901" s="178"/>
      <c r="J901" s="179">
        <f>ROUND(I901*H901,2)</f>
        <v>0</v>
      </c>
      <c r="K901" s="175" t="s">
        <v>1</v>
      </c>
      <c r="L901" s="180"/>
      <c r="M901" s="181" t="s">
        <v>1</v>
      </c>
      <c r="N901" s="182" t="s">
        <v>43</v>
      </c>
      <c r="P901" s="140">
        <f>O901*H901</f>
        <v>0</v>
      </c>
      <c r="Q901" s="140">
        <v>0</v>
      </c>
      <c r="R901" s="140">
        <f>Q901*H901</f>
        <v>0</v>
      </c>
      <c r="S901" s="140">
        <v>0</v>
      </c>
      <c r="T901" s="141">
        <f>S901*H901</f>
        <v>0</v>
      </c>
      <c r="AR901" s="142" t="s">
        <v>318</v>
      </c>
      <c r="AT901" s="142" t="s">
        <v>644</v>
      </c>
      <c r="AU901" s="142" t="s">
        <v>88</v>
      </c>
      <c r="AY901" s="16" t="s">
        <v>162</v>
      </c>
      <c r="BE901" s="143">
        <f>IF(N901="základní",J901,0)</f>
        <v>0</v>
      </c>
      <c r="BF901" s="143">
        <f>IF(N901="snížená",J901,0)</f>
        <v>0</v>
      </c>
      <c r="BG901" s="143">
        <f>IF(N901="zákl. přenesená",J901,0)</f>
        <v>0</v>
      </c>
      <c r="BH901" s="143">
        <f>IF(N901="sníž. přenesená",J901,0)</f>
        <v>0</v>
      </c>
      <c r="BI901" s="143">
        <f>IF(N901="nulová",J901,0)</f>
        <v>0</v>
      </c>
      <c r="BJ901" s="16" t="s">
        <v>86</v>
      </c>
      <c r="BK901" s="143">
        <f>ROUND(I901*H901,2)</f>
        <v>0</v>
      </c>
      <c r="BL901" s="16" t="s">
        <v>245</v>
      </c>
      <c r="BM901" s="142" t="s">
        <v>1879</v>
      </c>
    </row>
    <row r="902" spans="2:65" s="1" customFormat="1" ht="24.2" customHeight="1">
      <c r="B902" s="31"/>
      <c r="C902" s="131" t="s">
        <v>1880</v>
      </c>
      <c r="D902" s="131" t="s">
        <v>165</v>
      </c>
      <c r="E902" s="132" t="s">
        <v>1881</v>
      </c>
      <c r="F902" s="133" t="s">
        <v>1882</v>
      </c>
      <c r="G902" s="134" t="s">
        <v>1370</v>
      </c>
      <c r="H902" s="183"/>
      <c r="I902" s="136"/>
      <c r="J902" s="137">
        <f>ROUND(I902*H902,2)</f>
        <v>0</v>
      </c>
      <c r="K902" s="133" t="s">
        <v>169</v>
      </c>
      <c r="L902" s="31"/>
      <c r="M902" s="138" t="s">
        <v>1</v>
      </c>
      <c r="N902" s="139" t="s">
        <v>43</v>
      </c>
      <c r="P902" s="140">
        <f>O902*H902</f>
        <v>0</v>
      </c>
      <c r="Q902" s="140">
        <v>0</v>
      </c>
      <c r="R902" s="140">
        <f>Q902*H902</f>
        <v>0</v>
      </c>
      <c r="S902" s="140">
        <v>0</v>
      </c>
      <c r="T902" s="141">
        <f>S902*H902</f>
        <v>0</v>
      </c>
      <c r="AR902" s="142" t="s">
        <v>245</v>
      </c>
      <c r="AT902" s="142" t="s">
        <v>165</v>
      </c>
      <c r="AU902" s="142" t="s">
        <v>88</v>
      </c>
      <c r="AY902" s="16" t="s">
        <v>162</v>
      </c>
      <c r="BE902" s="143">
        <f>IF(N902="základní",J902,0)</f>
        <v>0</v>
      </c>
      <c r="BF902" s="143">
        <f>IF(N902="snížená",J902,0)</f>
        <v>0</v>
      </c>
      <c r="BG902" s="143">
        <f>IF(N902="zákl. přenesená",J902,0)</f>
        <v>0</v>
      </c>
      <c r="BH902" s="143">
        <f>IF(N902="sníž. přenesená",J902,0)</f>
        <v>0</v>
      </c>
      <c r="BI902" s="143">
        <f>IF(N902="nulová",J902,0)</f>
        <v>0</v>
      </c>
      <c r="BJ902" s="16" t="s">
        <v>86</v>
      </c>
      <c r="BK902" s="143">
        <f>ROUND(I902*H902,2)</f>
        <v>0</v>
      </c>
      <c r="BL902" s="16" t="s">
        <v>245</v>
      </c>
      <c r="BM902" s="142" t="s">
        <v>1883</v>
      </c>
    </row>
    <row r="903" spans="2:65" s="11" customFormat="1" ht="22.9" customHeight="1">
      <c r="B903" s="119"/>
      <c r="D903" s="120" t="s">
        <v>77</v>
      </c>
      <c r="E903" s="129" t="s">
        <v>1884</v>
      </c>
      <c r="F903" s="129" t="s">
        <v>1885</v>
      </c>
      <c r="I903" s="122"/>
      <c r="J903" s="130">
        <f>BK903</f>
        <v>0</v>
      </c>
      <c r="L903" s="119"/>
      <c r="M903" s="124"/>
      <c r="P903" s="125">
        <f>SUM(P904:P912)</f>
        <v>0</v>
      </c>
      <c r="R903" s="125">
        <f>SUM(R904:R912)</f>
        <v>5.4149721999999993</v>
      </c>
      <c r="T903" s="126">
        <f>SUM(T904:T912)</f>
        <v>0</v>
      </c>
      <c r="AR903" s="120" t="s">
        <v>88</v>
      </c>
      <c r="AT903" s="127" t="s">
        <v>77</v>
      </c>
      <c r="AU903" s="127" t="s">
        <v>86</v>
      </c>
      <c r="AY903" s="120" t="s">
        <v>162</v>
      </c>
      <c r="BK903" s="128">
        <f>SUM(BK904:BK912)</f>
        <v>0</v>
      </c>
    </row>
    <row r="904" spans="2:65" s="1" customFormat="1" ht="24.2" customHeight="1">
      <c r="B904" s="31"/>
      <c r="C904" s="131" t="s">
        <v>1886</v>
      </c>
      <c r="D904" s="131" t="s">
        <v>165</v>
      </c>
      <c r="E904" s="132" t="s">
        <v>1887</v>
      </c>
      <c r="F904" s="133" t="s">
        <v>1888</v>
      </c>
      <c r="G904" s="134" t="s">
        <v>208</v>
      </c>
      <c r="H904" s="135">
        <v>49.5</v>
      </c>
      <c r="I904" s="136"/>
      <c r="J904" s="137">
        <f>ROUND(I904*H904,2)</f>
        <v>0</v>
      </c>
      <c r="K904" s="133" t="s">
        <v>169</v>
      </c>
      <c r="L904" s="31"/>
      <c r="M904" s="138" t="s">
        <v>1</v>
      </c>
      <c r="N904" s="139" t="s">
        <v>43</v>
      </c>
      <c r="P904" s="140">
        <f>O904*H904</f>
        <v>0</v>
      </c>
      <c r="Q904" s="140">
        <v>3.0000000000000001E-5</v>
      </c>
      <c r="R904" s="140">
        <f>Q904*H904</f>
        <v>1.485E-3</v>
      </c>
      <c r="S904" s="140">
        <v>0</v>
      </c>
      <c r="T904" s="141">
        <f>S904*H904</f>
        <v>0</v>
      </c>
      <c r="AR904" s="142" t="s">
        <v>245</v>
      </c>
      <c r="AT904" s="142" t="s">
        <v>165</v>
      </c>
      <c r="AU904" s="142" t="s">
        <v>88</v>
      </c>
      <c r="AY904" s="16" t="s">
        <v>162</v>
      </c>
      <c r="BE904" s="143">
        <f>IF(N904="základní",J904,0)</f>
        <v>0</v>
      </c>
      <c r="BF904" s="143">
        <f>IF(N904="snížená",J904,0)</f>
        <v>0</v>
      </c>
      <c r="BG904" s="143">
        <f>IF(N904="zákl. přenesená",J904,0)</f>
        <v>0</v>
      </c>
      <c r="BH904" s="143">
        <f>IF(N904="sníž. přenesená",J904,0)</f>
        <v>0</v>
      </c>
      <c r="BI904" s="143">
        <f>IF(N904="nulová",J904,0)</f>
        <v>0</v>
      </c>
      <c r="BJ904" s="16" t="s">
        <v>86</v>
      </c>
      <c r="BK904" s="143">
        <f>ROUND(I904*H904,2)</f>
        <v>0</v>
      </c>
      <c r="BL904" s="16" t="s">
        <v>245</v>
      </c>
      <c r="BM904" s="142" t="s">
        <v>1889</v>
      </c>
    </row>
    <row r="905" spans="2:65" s="1" customFormat="1" ht="19.5">
      <c r="B905" s="31"/>
      <c r="D905" s="144" t="s">
        <v>172</v>
      </c>
      <c r="F905" s="145" t="s">
        <v>1890</v>
      </c>
      <c r="I905" s="146"/>
      <c r="L905" s="31"/>
      <c r="M905" s="147"/>
      <c r="T905" s="55"/>
      <c r="AT905" s="16" t="s">
        <v>172</v>
      </c>
      <c r="AU905" s="16" t="s">
        <v>88</v>
      </c>
    </row>
    <row r="906" spans="2:65" s="1" customFormat="1" ht="16.5" customHeight="1">
      <c r="B906" s="31"/>
      <c r="C906" s="173" t="s">
        <v>1891</v>
      </c>
      <c r="D906" s="173" t="s">
        <v>644</v>
      </c>
      <c r="E906" s="174" t="s">
        <v>1892</v>
      </c>
      <c r="F906" s="175" t="s">
        <v>1893</v>
      </c>
      <c r="G906" s="176" t="s">
        <v>208</v>
      </c>
      <c r="H906" s="177">
        <v>53.46</v>
      </c>
      <c r="I906" s="178"/>
      <c r="J906" s="179">
        <f>ROUND(I906*H906,2)</f>
        <v>0</v>
      </c>
      <c r="K906" s="175" t="s">
        <v>169</v>
      </c>
      <c r="L906" s="180"/>
      <c r="M906" s="181" t="s">
        <v>1</v>
      </c>
      <c r="N906" s="182" t="s">
        <v>43</v>
      </c>
      <c r="P906" s="140">
        <f>O906*H906</f>
        <v>0</v>
      </c>
      <c r="Q906" s="140">
        <v>2.0000000000000001E-4</v>
      </c>
      <c r="R906" s="140">
        <f>Q906*H906</f>
        <v>1.0692E-2</v>
      </c>
      <c r="S906" s="140">
        <v>0</v>
      </c>
      <c r="T906" s="141">
        <f>S906*H906</f>
        <v>0</v>
      </c>
      <c r="AR906" s="142" t="s">
        <v>318</v>
      </c>
      <c r="AT906" s="142" t="s">
        <v>644</v>
      </c>
      <c r="AU906" s="142" t="s">
        <v>88</v>
      </c>
      <c r="AY906" s="16" t="s">
        <v>162</v>
      </c>
      <c r="BE906" s="143">
        <f>IF(N906="základní",J906,0)</f>
        <v>0</v>
      </c>
      <c r="BF906" s="143">
        <f>IF(N906="snížená",J906,0)</f>
        <v>0</v>
      </c>
      <c r="BG906" s="143">
        <f>IF(N906="zákl. přenesená",J906,0)</f>
        <v>0</v>
      </c>
      <c r="BH906" s="143">
        <f>IF(N906="sníž. přenesená",J906,0)</f>
        <v>0</v>
      </c>
      <c r="BI906" s="143">
        <f>IF(N906="nulová",J906,0)</f>
        <v>0</v>
      </c>
      <c r="BJ906" s="16" t="s">
        <v>86</v>
      </c>
      <c r="BK906" s="143">
        <f>ROUND(I906*H906,2)</f>
        <v>0</v>
      </c>
      <c r="BL906" s="16" t="s">
        <v>245</v>
      </c>
      <c r="BM906" s="142" t="s">
        <v>1894</v>
      </c>
    </row>
    <row r="907" spans="2:65" s="12" customFormat="1" ht="11.25">
      <c r="B907" s="148"/>
      <c r="D907" s="144" t="s">
        <v>179</v>
      </c>
      <c r="E907" s="149" t="s">
        <v>1</v>
      </c>
      <c r="F907" s="150" t="s">
        <v>1895</v>
      </c>
      <c r="H907" s="151">
        <v>53.46</v>
      </c>
      <c r="I907" s="152"/>
      <c r="L907" s="148"/>
      <c r="M907" s="153"/>
      <c r="T907" s="154"/>
      <c r="AT907" s="149" t="s">
        <v>179</v>
      </c>
      <c r="AU907" s="149" t="s">
        <v>88</v>
      </c>
      <c r="AV907" s="12" t="s">
        <v>88</v>
      </c>
      <c r="AW907" s="12" t="s">
        <v>34</v>
      </c>
      <c r="AX907" s="12" t="s">
        <v>78</v>
      </c>
      <c r="AY907" s="149" t="s">
        <v>162</v>
      </c>
    </row>
    <row r="908" spans="2:65" s="13" customFormat="1" ht="11.25">
      <c r="B908" s="155"/>
      <c r="D908" s="144" t="s">
        <v>179</v>
      </c>
      <c r="E908" s="156" t="s">
        <v>1</v>
      </c>
      <c r="F908" s="157" t="s">
        <v>181</v>
      </c>
      <c r="H908" s="158">
        <v>53.46</v>
      </c>
      <c r="I908" s="159"/>
      <c r="L908" s="155"/>
      <c r="M908" s="160"/>
      <c r="T908" s="161"/>
      <c r="AT908" s="156" t="s">
        <v>179</v>
      </c>
      <c r="AU908" s="156" t="s">
        <v>88</v>
      </c>
      <c r="AV908" s="13" t="s">
        <v>170</v>
      </c>
      <c r="AW908" s="13" t="s">
        <v>34</v>
      </c>
      <c r="AX908" s="13" t="s">
        <v>86</v>
      </c>
      <c r="AY908" s="156" t="s">
        <v>162</v>
      </c>
    </row>
    <row r="909" spans="2:65" s="1" customFormat="1" ht="33" customHeight="1">
      <c r="B909" s="31"/>
      <c r="C909" s="131" t="s">
        <v>1896</v>
      </c>
      <c r="D909" s="131" t="s">
        <v>165</v>
      </c>
      <c r="E909" s="132" t="s">
        <v>1897</v>
      </c>
      <c r="F909" s="133" t="s">
        <v>1898</v>
      </c>
      <c r="G909" s="134" t="s">
        <v>176</v>
      </c>
      <c r="H909" s="135">
        <v>155.87</v>
      </c>
      <c r="I909" s="136"/>
      <c r="J909" s="137">
        <f>ROUND(I909*H909,2)</f>
        <v>0</v>
      </c>
      <c r="K909" s="133" t="s">
        <v>169</v>
      </c>
      <c r="L909" s="31"/>
      <c r="M909" s="138" t="s">
        <v>1</v>
      </c>
      <c r="N909" s="139" t="s">
        <v>43</v>
      </c>
      <c r="P909" s="140">
        <f>O909*H909</f>
        <v>0</v>
      </c>
      <c r="Q909" s="140">
        <v>1.796E-2</v>
      </c>
      <c r="R909" s="140">
        <f>Q909*H909</f>
        <v>2.7994251999999999</v>
      </c>
      <c r="S909" s="140">
        <v>0</v>
      </c>
      <c r="T909" s="141">
        <f>S909*H909</f>
        <v>0</v>
      </c>
      <c r="AR909" s="142" t="s">
        <v>245</v>
      </c>
      <c r="AT909" s="142" t="s">
        <v>165</v>
      </c>
      <c r="AU909" s="142" t="s">
        <v>88</v>
      </c>
      <c r="AY909" s="16" t="s">
        <v>162</v>
      </c>
      <c r="BE909" s="143">
        <f>IF(N909="základní",J909,0)</f>
        <v>0</v>
      </c>
      <c r="BF909" s="143">
        <f>IF(N909="snížená",J909,0)</f>
        <v>0</v>
      </c>
      <c r="BG909" s="143">
        <f>IF(N909="zákl. přenesená",J909,0)</f>
        <v>0</v>
      </c>
      <c r="BH909" s="143">
        <f>IF(N909="sníž. přenesená",J909,0)</f>
        <v>0</v>
      </c>
      <c r="BI909" s="143">
        <f>IF(N909="nulová",J909,0)</f>
        <v>0</v>
      </c>
      <c r="BJ909" s="16" t="s">
        <v>86</v>
      </c>
      <c r="BK909" s="143">
        <f>ROUND(I909*H909,2)</f>
        <v>0</v>
      </c>
      <c r="BL909" s="16" t="s">
        <v>245</v>
      </c>
      <c r="BM909" s="142" t="s">
        <v>1899</v>
      </c>
    </row>
    <row r="910" spans="2:65" s="1" customFormat="1" ht="19.5">
      <c r="B910" s="31"/>
      <c r="D910" s="144" t="s">
        <v>172</v>
      </c>
      <c r="F910" s="145" t="s">
        <v>1890</v>
      </c>
      <c r="I910" s="146"/>
      <c r="L910" s="31"/>
      <c r="M910" s="147"/>
      <c r="T910" s="55"/>
      <c r="AT910" s="16" t="s">
        <v>172</v>
      </c>
      <c r="AU910" s="16" t="s">
        <v>88</v>
      </c>
    </row>
    <row r="911" spans="2:65" s="1" customFormat="1" ht="21.75" customHeight="1">
      <c r="B911" s="31"/>
      <c r="C911" s="173" t="s">
        <v>1900</v>
      </c>
      <c r="D911" s="173" t="s">
        <v>644</v>
      </c>
      <c r="E911" s="174" t="s">
        <v>1901</v>
      </c>
      <c r="F911" s="175" t="s">
        <v>1902</v>
      </c>
      <c r="G911" s="176" t="s">
        <v>176</v>
      </c>
      <c r="H911" s="177">
        <v>161</v>
      </c>
      <c r="I911" s="178"/>
      <c r="J911" s="179">
        <f>ROUND(I911*H911,2)</f>
        <v>0</v>
      </c>
      <c r="K911" s="175" t="s">
        <v>169</v>
      </c>
      <c r="L911" s="180"/>
      <c r="M911" s="181" t="s">
        <v>1</v>
      </c>
      <c r="N911" s="182" t="s">
        <v>43</v>
      </c>
      <c r="P911" s="140">
        <f>O911*H911</f>
        <v>0</v>
      </c>
      <c r="Q911" s="140">
        <v>1.617E-2</v>
      </c>
      <c r="R911" s="140">
        <f>Q911*H911</f>
        <v>2.60337</v>
      </c>
      <c r="S911" s="140">
        <v>0</v>
      </c>
      <c r="T911" s="141">
        <f>S911*H911</f>
        <v>0</v>
      </c>
      <c r="AR911" s="142" t="s">
        <v>318</v>
      </c>
      <c r="AT911" s="142" t="s">
        <v>644</v>
      </c>
      <c r="AU911" s="142" t="s">
        <v>88</v>
      </c>
      <c r="AY911" s="16" t="s">
        <v>162</v>
      </c>
      <c r="BE911" s="143">
        <f>IF(N911="základní",J911,0)</f>
        <v>0</v>
      </c>
      <c r="BF911" s="143">
        <f>IF(N911="snížená",J911,0)</f>
        <v>0</v>
      </c>
      <c r="BG911" s="143">
        <f>IF(N911="zákl. přenesená",J911,0)</f>
        <v>0</v>
      </c>
      <c r="BH911" s="143">
        <f>IF(N911="sníž. přenesená",J911,0)</f>
        <v>0</v>
      </c>
      <c r="BI911" s="143">
        <f>IF(N911="nulová",J911,0)</f>
        <v>0</v>
      </c>
      <c r="BJ911" s="16" t="s">
        <v>86</v>
      </c>
      <c r="BK911" s="143">
        <f>ROUND(I911*H911,2)</f>
        <v>0</v>
      </c>
      <c r="BL911" s="16" t="s">
        <v>245</v>
      </c>
      <c r="BM911" s="142" t="s">
        <v>1903</v>
      </c>
    </row>
    <row r="912" spans="2:65" s="1" customFormat="1" ht="24.2" customHeight="1">
      <c r="B912" s="31"/>
      <c r="C912" s="131" t="s">
        <v>1904</v>
      </c>
      <c r="D912" s="131" t="s">
        <v>165</v>
      </c>
      <c r="E912" s="132" t="s">
        <v>1905</v>
      </c>
      <c r="F912" s="133" t="s">
        <v>1906</v>
      </c>
      <c r="G912" s="134" t="s">
        <v>1370</v>
      </c>
      <c r="H912" s="183"/>
      <c r="I912" s="136"/>
      <c r="J912" s="137">
        <f>ROUND(I912*H912,2)</f>
        <v>0</v>
      </c>
      <c r="K912" s="133" t="s">
        <v>169</v>
      </c>
      <c r="L912" s="31"/>
      <c r="M912" s="138" t="s">
        <v>1</v>
      </c>
      <c r="N912" s="139" t="s">
        <v>43</v>
      </c>
      <c r="P912" s="140">
        <f>O912*H912</f>
        <v>0</v>
      </c>
      <c r="Q912" s="140">
        <v>0</v>
      </c>
      <c r="R912" s="140">
        <f>Q912*H912</f>
        <v>0</v>
      </c>
      <c r="S912" s="140">
        <v>0</v>
      </c>
      <c r="T912" s="141">
        <f>S912*H912</f>
        <v>0</v>
      </c>
      <c r="AR912" s="142" t="s">
        <v>245</v>
      </c>
      <c r="AT912" s="142" t="s">
        <v>165</v>
      </c>
      <c r="AU912" s="142" t="s">
        <v>88</v>
      </c>
      <c r="AY912" s="16" t="s">
        <v>162</v>
      </c>
      <c r="BE912" s="143">
        <f>IF(N912="základní",J912,0)</f>
        <v>0</v>
      </c>
      <c r="BF912" s="143">
        <f>IF(N912="snížená",J912,0)</f>
        <v>0</v>
      </c>
      <c r="BG912" s="143">
        <f>IF(N912="zákl. přenesená",J912,0)</f>
        <v>0</v>
      </c>
      <c r="BH912" s="143">
        <f>IF(N912="sníž. přenesená",J912,0)</f>
        <v>0</v>
      </c>
      <c r="BI912" s="143">
        <f>IF(N912="nulová",J912,0)</f>
        <v>0</v>
      </c>
      <c r="BJ912" s="16" t="s">
        <v>86</v>
      </c>
      <c r="BK912" s="143">
        <f>ROUND(I912*H912,2)</f>
        <v>0</v>
      </c>
      <c r="BL912" s="16" t="s">
        <v>245</v>
      </c>
      <c r="BM912" s="142" t="s">
        <v>1907</v>
      </c>
    </row>
    <row r="913" spans="2:65" s="11" customFormat="1" ht="22.9" customHeight="1">
      <c r="B913" s="119"/>
      <c r="D913" s="120" t="s">
        <v>77</v>
      </c>
      <c r="E913" s="129" t="s">
        <v>513</v>
      </c>
      <c r="F913" s="129" t="s">
        <v>514</v>
      </c>
      <c r="I913" s="122"/>
      <c r="J913" s="130">
        <f>BK913</f>
        <v>0</v>
      </c>
      <c r="L913" s="119"/>
      <c r="M913" s="124"/>
      <c r="P913" s="125">
        <f>SUM(P914:P930)</f>
        <v>0</v>
      </c>
      <c r="R913" s="125">
        <f>SUM(R914:R930)</f>
        <v>1.7625825800000003</v>
      </c>
      <c r="T913" s="126">
        <f>SUM(T914:T930)</f>
        <v>0</v>
      </c>
      <c r="AR913" s="120" t="s">
        <v>88</v>
      </c>
      <c r="AT913" s="127" t="s">
        <v>77</v>
      </c>
      <c r="AU913" s="127" t="s">
        <v>86</v>
      </c>
      <c r="AY913" s="120" t="s">
        <v>162</v>
      </c>
      <c r="BK913" s="128">
        <f>SUM(BK914:BK930)</f>
        <v>0</v>
      </c>
    </row>
    <row r="914" spans="2:65" s="1" customFormat="1" ht="33" customHeight="1">
      <c r="B914" s="31"/>
      <c r="C914" s="131" t="s">
        <v>1908</v>
      </c>
      <c r="D914" s="131" t="s">
        <v>165</v>
      </c>
      <c r="E914" s="132" t="s">
        <v>1909</v>
      </c>
      <c r="F914" s="133" t="s">
        <v>1910</v>
      </c>
      <c r="G914" s="134" t="s">
        <v>176</v>
      </c>
      <c r="H914" s="135">
        <v>204.75</v>
      </c>
      <c r="I914" s="136"/>
      <c r="J914" s="137">
        <f>ROUND(I914*H914,2)</f>
        <v>0</v>
      </c>
      <c r="K914" s="133" t="s">
        <v>169</v>
      </c>
      <c r="L914" s="31"/>
      <c r="M914" s="138" t="s">
        <v>1</v>
      </c>
      <c r="N914" s="139" t="s">
        <v>43</v>
      </c>
      <c r="P914" s="140">
        <f>O914*H914</f>
        <v>0</v>
      </c>
      <c r="Q914" s="140">
        <v>4.5500000000000002E-3</v>
      </c>
      <c r="R914" s="140">
        <f>Q914*H914</f>
        <v>0.93161250000000007</v>
      </c>
      <c r="S914" s="140">
        <v>0</v>
      </c>
      <c r="T914" s="141">
        <f>S914*H914</f>
        <v>0</v>
      </c>
      <c r="AR914" s="142" t="s">
        <v>245</v>
      </c>
      <c r="AT914" s="142" t="s">
        <v>165</v>
      </c>
      <c r="AU914" s="142" t="s">
        <v>88</v>
      </c>
      <c r="AY914" s="16" t="s">
        <v>162</v>
      </c>
      <c r="BE914" s="143">
        <f>IF(N914="základní",J914,0)</f>
        <v>0</v>
      </c>
      <c r="BF914" s="143">
        <f>IF(N914="snížená",J914,0)</f>
        <v>0</v>
      </c>
      <c r="BG914" s="143">
        <f>IF(N914="zákl. přenesená",J914,0)</f>
        <v>0</v>
      </c>
      <c r="BH914" s="143">
        <f>IF(N914="sníž. přenesená",J914,0)</f>
        <v>0</v>
      </c>
      <c r="BI914" s="143">
        <f>IF(N914="nulová",J914,0)</f>
        <v>0</v>
      </c>
      <c r="BJ914" s="16" t="s">
        <v>86</v>
      </c>
      <c r="BK914" s="143">
        <f>ROUND(I914*H914,2)</f>
        <v>0</v>
      </c>
      <c r="BL914" s="16" t="s">
        <v>245</v>
      </c>
      <c r="BM914" s="142" t="s">
        <v>1911</v>
      </c>
    </row>
    <row r="915" spans="2:65" s="1" customFormat="1" ht="29.25">
      <c r="B915" s="31"/>
      <c r="D915" s="144" t="s">
        <v>172</v>
      </c>
      <c r="F915" s="145" t="s">
        <v>1912</v>
      </c>
      <c r="I915" s="146"/>
      <c r="L915" s="31"/>
      <c r="M915" s="147"/>
      <c r="T915" s="55"/>
      <c r="AT915" s="16" t="s">
        <v>172</v>
      </c>
      <c r="AU915" s="16" t="s">
        <v>88</v>
      </c>
    </row>
    <row r="916" spans="2:65" s="1" customFormat="1" ht="16.5" customHeight="1">
      <c r="B916" s="31"/>
      <c r="C916" s="131" t="s">
        <v>1913</v>
      </c>
      <c r="D916" s="131" t="s">
        <v>165</v>
      </c>
      <c r="E916" s="132" t="s">
        <v>1914</v>
      </c>
      <c r="F916" s="133" t="s">
        <v>1915</v>
      </c>
      <c r="G916" s="134" t="s">
        <v>176</v>
      </c>
      <c r="H916" s="135">
        <v>213.6</v>
      </c>
      <c r="I916" s="136"/>
      <c r="J916" s="137">
        <f>ROUND(I916*H916,2)</f>
        <v>0</v>
      </c>
      <c r="K916" s="133" t="s">
        <v>169</v>
      </c>
      <c r="L916" s="31"/>
      <c r="M916" s="138" t="s">
        <v>1</v>
      </c>
      <c r="N916" s="139" t="s">
        <v>43</v>
      </c>
      <c r="P916" s="140">
        <f>O916*H916</f>
        <v>0</v>
      </c>
      <c r="Q916" s="140">
        <v>4.0000000000000002E-4</v>
      </c>
      <c r="R916" s="140">
        <f>Q916*H916</f>
        <v>8.5440000000000002E-2</v>
      </c>
      <c r="S916" s="140">
        <v>0</v>
      </c>
      <c r="T916" s="141">
        <f>S916*H916</f>
        <v>0</v>
      </c>
      <c r="AR916" s="142" t="s">
        <v>245</v>
      </c>
      <c r="AT916" s="142" t="s">
        <v>165</v>
      </c>
      <c r="AU916" s="142" t="s">
        <v>88</v>
      </c>
      <c r="AY916" s="16" t="s">
        <v>162</v>
      </c>
      <c r="BE916" s="143">
        <f>IF(N916="základní",J916,0)</f>
        <v>0</v>
      </c>
      <c r="BF916" s="143">
        <f>IF(N916="snížená",J916,0)</f>
        <v>0</v>
      </c>
      <c r="BG916" s="143">
        <f>IF(N916="zákl. přenesená",J916,0)</f>
        <v>0</v>
      </c>
      <c r="BH916" s="143">
        <f>IF(N916="sníž. přenesená",J916,0)</f>
        <v>0</v>
      </c>
      <c r="BI916" s="143">
        <f>IF(N916="nulová",J916,0)</f>
        <v>0</v>
      </c>
      <c r="BJ916" s="16" t="s">
        <v>86</v>
      </c>
      <c r="BK916" s="143">
        <f>ROUND(I916*H916,2)</f>
        <v>0</v>
      </c>
      <c r="BL916" s="16" t="s">
        <v>245</v>
      </c>
      <c r="BM916" s="142" t="s">
        <v>1916</v>
      </c>
    </row>
    <row r="917" spans="2:65" s="1" customFormat="1" ht="19.5">
      <c r="B917" s="31"/>
      <c r="D917" s="144" t="s">
        <v>172</v>
      </c>
      <c r="F917" s="145" t="s">
        <v>1917</v>
      </c>
      <c r="I917" s="146"/>
      <c r="L917" s="31"/>
      <c r="M917" s="147"/>
      <c r="T917" s="55"/>
      <c r="AT917" s="16" t="s">
        <v>172</v>
      </c>
      <c r="AU917" s="16" t="s">
        <v>88</v>
      </c>
    </row>
    <row r="918" spans="2:65" s="12" customFormat="1" ht="11.25">
      <c r="B918" s="148"/>
      <c r="D918" s="144" t="s">
        <v>179</v>
      </c>
      <c r="E918" s="149" t="s">
        <v>1</v>
      </c>
      <c r="F918" s="150" t="s">
        <v>1918</v>
      </c>
      <c r="H918" s="151">
        <v>213.6</v>
      </c>
      <c r="I918" s="152"/>
      <c r="L918" s="148"/>
      <c r="M918" s="153"/>
      <c r="T918" s="154"/>
      <c r="AT918" s="149" t="s">
        <v>179</v>
      </c>
      <c r="AU918" s="149" t="s">
        <v>88</v>
      </c>
      <c r="AV918" s="12" t="s">
        <v>88</v>
      </c>
      <c r="AW918" s="12" t="s">
        <v>34</v>
      </c>
      <c r="AX918" s="12" t="s">
        <v>78</v>
      </c>
      <c r="AY918" s="149" t="s">
        <v>162</v>
      </c>
    </row>
    <row r="919" spans="2:65" s="13" customFormat="1" ht="11.25">
      <c r="B919" s="155"/>
      <c r="D919" s="144" t="s">
        <v>179</v>
      </c>
      <c r="E919" s="156" t="s">
        <v>1</v>
      </c>
      <c r="F919" s="157" t="s">
        <v>181</v>
      </c>
      <c r="H919" s="158">
        <v>213.6</v>
      </c>
      <c r="I919" s="159"/>
      <c r="L919" s="155"/>
      <c r="M919" s="160"/>
      <c r="T919" s="161"/>
      <c r="AT919" s="156" t="s">
        <v>179</v>
      </c>
      <c r="AU919" s="156" t="s">
        <v>88</v>
      </c>
      <c r="AV919" s="13" t="s">
        <v>170</v>
      </c>
      <c r="AW919" s="13" t="s">
        <v>34</v>
      </c>
      <c r="AX919" s="13" t="s">
        <v>86</v>
      </c>
      <c r="AY919" s="156" t="s">
        <v>162</v>
      </c>
    </row>
    <row r="920" spans="2:65" s="1" customFormat="1" ht="49.15" customHeight="1">
      <c r="B920" s="31"/>
      <c r="C920" s="173" t="s">
        <v>1919</v>
      </c>
      <c r="D920" s="173" t="s">
        <v>644</v>
      </c>
      <c r="E920" s="174" t="s">
        <v>1920</v>
      </c>
      <c r="F920" s="175" t="s">
        <v>1921</v>
      </c>
      <c r="G920" s="176" t="s">
        <v>176</v>
      </c>
      <c r="H920" s="177">
        <v>234.96</v>
      </c>
      <c r="I920" s="178"/>
      <c r="J920" s="179">
        <f>ROUND(I920*H920,2)</f>
        <v>0</v>
      </c>
      <c r="K920" s="175" t="s">
        <v>169</v>
      </c>
      <c r="L920" s="180"/>
      <c r="M920" s="181" t="s">
        <v>1</v>
      </c>
      <c r="N920" s="182" t="s">
        <v>43</v>
      </c>
      <c r="P920" s="140">
        <f>O920*H920</f>
        <v>0</v>
      </c>
      <c r="Q920" s="140">
        <v>2.98E-3</v>
      </c>
      <c r="R920" s="140">
        <f>Q920*H920</f>
        <v>0.70018080000000005</v>
      </c>
      <c r="S920" s="140">
        <v>0</v>
      </c>
      <c r="T920" s="141">
        <f>S920*H920</f>
        <v>0</v>
      </c>
      <c r="AR920" s="142" t="s">
        <v>318</v>
      </c>
      <c r="AT920" s="142" t="s">
        <v>644</v>
      </c>
      <c r="AU920" s="142" t="s">
        <v>88</v>
      </c>
      <c r="AY920" s="16" t="s">
        <v>162</v>
      </c>
      <c r="BE920" s="143">
        <f>IF(N920="základní",J920,0)</f>
        <v>0</v>
      </c>
      <c r="BF920" s="143">
        <f>IF(N920="snížená",J920,0)</f>
        <v>0</v>
      </c>
      <c r="BG920" s="143">
        <f>IF(N920="zákl. přenesená",J920,0)</f>
        <v>0</v>
      </c>
      <c r="BH920" s="143">
        <f>IF(N920="sníž. přenesená",J920,0)</f>
        <v>0</v>
      </c>
      <c r="BI920" s="143">
        <f>IF(N920="nulová",J920,0)</f>
        <v>0</v>
      </c>
      <c r="BJ920" s="16" t="s">
        <v>86</v>
      </c>
      <c r="BK920" s="143">
        <f>ROUND(I920*H920,2)</f>
        <v>0</v>
      </c>
      <c r="BL920" s="16" t="s">
        <v>245</v>
      </c>
      <c r="BM920" s="142" t="s">
        <v>1922</v>
      </c>
    </row>
    <row r="921" spans="2:65" s="12" customFormat="1" ht="11.25">
      <c r="B921" s="148"/>
      <c r="D921" s="144" t="s">
        <v>179</v>
      </c>
      <c r="E921" s="149" t="s">
        <v>1</v>
      </c>
      <c r="F921" s="150" t="s">
        <v>1923</v>
      </c>
      <c r="H921" s="151">
        <v>234.96</v>
      </c>
      <c r="I921" s="152"/>
      <c r="L921" s="148"/>
      <c r="M921" s="153"/>
      <c r="T921" s="154"/>
      <c r="AT921" s="149" t="s">
        <v>179</v>
      </c>
      <c r="AU921" s="149" t="s">
        <v>88</v>
      </c>
      <c r="AV921" s="12" t="s">
        <v>88</v>
      </c>
      <c r="AW921" s="12" t="s">
        <v>34</v>
      </c>
      <c r="AX921" s="12" t="s">
        <v>78</v>
      </c>
      <c r="AY921" s="149" t="s">
        <v>162</v>
      </c>
    </row>
    <row r="922" spans="2:65" s="13" customFormat="1" ht="11.25">
      <c r="B922" s="155"/>
      <c r="D922" s="144" t="s">
        <v>179</v>
      </c>
      <c r="E922" s="156" t="s">
        <v>1</v>
      </c>
      <c r="F922" s="157" t="s">
        <v>181</v>
      </c>
      <c r="H922" s="158">
        <v>234.96</v>
      </c>
      <c r="I922" s="159"/>
      <c r="L922" s="155"/>
      <c r="M922" s="160"/>
      <c r="T922" s="161"/>
      <c r="AT922" s="156" t="s">
        <v>179</v>
      </c>
      <c r="AU922" s="156" t="s">
        <v>88</v>
      </c>
      <c r="AV922" s="13" t="s">
        <v>170</v>
      </c>
      <c r="AW922" s="13" t="s">
        <v>34</v>
      </c>
      <c r="AX922" s="13" t="s">
        <v>86</v>
      </c>
      <c r="AY922" s="156" t="s">
        <v>162</v>
      </c>
    </row>
    <row r="923" spans="2:65" s="1" customFormat="1" ht="16.5" customHeight="1">
      <c r="B923" s="31"/>
      <c r="C923" s="131" t="s">
        <v>1924</v>
      </c>
      <c r="D923" s="131" t="s">
        <v>165</v>
      </c>
      <c r="E923" s="132" t="s">
        <v>1925</v>
      </c>
      <c r="F923" s="133" t="s">
        <v>1926</v>
      </c>
      <c r="G923" s="134" t="s">
        <v>208</v>
      </c>
      <c r="H923" s="135">
        <v>193.47</v>
      </c>
      <c r="I923" s="136"/>
      <c r="J923" s="137">
        <f>ROUND(I923*H923,2)</f>
        <v>0</v>
      </c>
      <c r="K923" s="133" t="s">
        <v>169</v>
      </c>
      <c r="L923" s="31"/>
      <c r="M923" s="138" t="s">
        <v>1</v>
      </c>
      <c r="N923" s="139" t="s">
        <v>43</v>
      </c>
      <c r="P923" s="140">
        <f>O923*H923</f>
        <v>0</v>
      </c>
      <c r="Q923" s="140">
        <v>1.0000000000000001E-5</v>
      </c>
      <c r="R923" s="140">
        <f>Q923*H923</f>
        <v>1.9347000000000001E-3</v>
      </c>
      <c r="S923" s="140">
        <v>0</v>
      </c>
      <c r="T923" s="141">
        <f>S923*H923</f>
        <v>0</v>
      </c>
      <c r="AR923" s="142" t="s">
        <v>245</v>
      </c>
      <c r="AT923" s="142" t="s">
        <v>165</v>
      </c>
      <c r="AU923" s="142" t="s">
        <v>88</v>
      </c>
      <c r="AY923" s="16" t="s">
        <v>162</v>
      </c>
      <c r="BE923" s="143">
        <f>IF(N923="základní",J923,0)</f>
        <v>0</v>
      </c>
      <c r="BF923" s="143">
        <f>IF(N923="snížená",J923,0)</f>
        <v>0</v>
      </c>
      <c r="BG923" s="143">
        <f>IF(N923="zákl. přenesená",J923,0)</f>
        <v>0</v>
      </c>
      <c r="BH923" s="143">
        <f>IF(N923="sníž. přenesená",J923,0)</f>
        <v>0</v>
      </c>
      <c r="BI923" s="143">
        <f>IF(N923="nulová",J923,0)</f>
        <v>0</v>
      </c>
      <c r="BJ923" s="16" t="s">
        <v>86</v>
      </c>
      <c r="BK923" s="143">
        <f>ROUND(I923*H923,2)</f>
        <v>0</v>
      </c>
      <c r="BL923" s="16" t="s">
        <v>245</v>
      </c>
      <c r="BM923" s="142" t="s">
        <v>1927</v>
      </c>
    </row>
    <row r="924" spans="2:65" s="1" customFormat="1" ht="19.5">
      <c r="B924" s="31"/>
      <c r="D924" s="144" t="s">
        <v>172</v>
      </c>
      <c r="F924" s="145" t="s">
        <v>1917</v>
      </c>
      <c r="I924" s="146"/>
      <c r="L924" s="31"/>
      <c r="M924" s="147"/>
      <c r="T924" s="55"/>
      <c r="AT924" s="16" t="s">
        <v>172</v>
      </c>
      <c r="AU924" s="16" t="s">
        <v>88</v>
      </c>
    </row>
    <row r="925" spans="2:65" s="12" customFormat="1" ht="11.25">
      <c r="B925" s="148"/>
      <c r="D925" s="144" t="s">
        <v>179</v>
      </c>
      <c r="E925" s="149" t="s">
        <v>1</v>
      </c>
      <c r="F925" s="150" t="s">
        <v>1928</v>
      </c>
      <c r="H925" s="151">
        <v>193.47</v>
      </c>
      <c r="I925" s="152"/>
      <c r="L925" s="148"/>
      <c r="M925" s="153"/>
      <c r="T925" s="154"/>
      <c r="AT925" s="149" t="s">
        <v>179</v>
      </c>
      <c r="AU925" s="149" t="s">
        <v>88</v>
      </c>
      <c r="AV925" s="12" t="s">
        <v>88</v>
      </c>
      <c r="AW925" s="12" t="s">
        <v>34</v>
      </c>
      <c r="AX925" s="12" t="s">
        <v>78</v>
      </c>
      <c r="AY925" s="149" t="s">
        <v>162</v>
      </c>
    </row>
    <row r="926" spans="2:65" s="13" customFormat="1" ht="11.25">
      <c r="B926" s="155"/>
      <c r="D926" s="144" t="s">
        <v>179</v>
      </c>
      <c r="E926" s="156" t="s">
        <v>1</v>
      </c>
      <c r="F926" s="157" t="s">
        <v>181</v>
      </c>
      <c r="H926" s="158">
        <v>193.47</v>
      </c>
      <c r="I926" s="159"/>
      <c r="L926" s="155"/>
      <c r="M926" s="160"/>
      <c r="T926" s="161"/>
      <c r="AT926" s="156" t="s">
        <v>179</v>
      </c>
      <c r="AU926" s="156" t="s">
        <v>88</v>
      </c>
      <c r="AV926" s="13" t="s">
        <v>170</v>
      </c>
      <c r="AW926" s="13" t="s">
        <v>34</v>
      </c>
      <c r="AX926" s="13" t="s">
        <v>86</v>
      </c>
      <c r="AY926" s="156" t="s">
        <v>162</v>
      </c>
    </row>
    <row r="927" spans="2:65" s="1" customFormat="1" ht="16.5" customHeight="1">
      <c r="B927" s="31"/>
      <c r="C927" s="173" t="s">
        <v>1929</v>
      </c>
      <c r="D927" s="173" t="s">
        <v>644</v>
      </c>
      <c r="E927" s="174" t="s">
        <v>1930</v>
      </c>
      <c r="F927" s="175" t="s">
        <v>1931</v>
      </c>
      <c r="G927" s="176" t="s">
        <v>208</v>
      </c>
      <c r="H927" s="177">
        <v>197.339</v>
      </c>
      <c r="I927" s="178"/>
      <c r="J927" s="179">
        <f>ROUND(I927*H927,2)</f>
        <v>0</v>
      </c>
      <c r="K927" s="175" t="s">
        <v>169</v>
      </c>
      <c r="L927" s="180"/>
      <c r="M927" s="181" t="s">
        <v>1</v>
      </c>
      <c r="N927" s="182" t="s">
        <v>43</v>
      </c>
      <c r="P927" s="140">
        <f>O927*H927</f>
        <v>0</v>
      </c>
      <c r="Q927" s="140">
        <v>2.2000000000000001E-4</v>
      </c>
      <c r="R927" s="140">
        <f>Q927*H927</f>
        <v>4.3414580000000001E-2</v>
      </c>
      <c r="S927" s="140">
        <v>0</v>
      </c>
      <c r="T927" s="141">
        <f>S927*H927</f>
        <v>0</v>
      </c>
      <c r="AR927" s="142" t="s">
        <v>318</v>
      </c>
      <c r="AT927" s="142" t="s">
        <v>644</v>
      </c>
      <c r="AU927" s="142" t="s">
        <v>88</v>
      </c>
      <c r="AY927" s="16" t="s">
        <v>162</v>
      </c>
      <c r="BE927" s="143">
        <f>IF(N927="základní",J927,0)</f>
        <v>0</v>
      </c>
      <c r="BF927" s="143">
        <f>IF(N927="snížená",J927,0)</f>
        <v>0</v>
      </c>
      <c r="BG927" s="143">
        <f>IF(N927="zákl. přenesená",J927,0)</f>
        <v>0</v>
      </c>
      <c r="BH927" s="143">
        <f>IF(N927="sníž. přenesená",J927,0)</f>
        <v>0</v>
      </c>
      <c r="BI927" s="143">
        <f>IF(N927="nulová",J927,0)</f>
        <v>0</v>
      </c>
      <c r="BJ927" s="16" t="s">
        <v>86</v>
      </c>
      <c r="BK927" s="143">
        <f>ROUND(I927*H927,2)</f>
        <v>0</v>
      </c>
      <c r="BL927" s="16" t="s">
        <v>245</v>
      </c>
      <c r="BM927" s="142" t="s">
        <v>1932</v>
      </c>
    </row>
    <row r="928" spans="2:65" s="12" customFormat="1" ht="11.25">
      <c r="B928" s="148"/>
      <c r="D928" s="144" t="s">
        <v>179</v>
      </c>
      <c r="E928" s="149" t="s">
        <v>1</v>
      </c>
      <c r="F928" s="150" t="s">
        <v>1933</v>
      </c>
      <c r="H928" s="151">
        <v>197.339</v>
      </c>
      <c r="I928" s="152"/>
      <c r="L928" s="148"/>
      <c r="M928" s="153"/>
      <c r="T928" s="154"/>
      <c r="AT928" s="149" t="s">
        <v>179</v>
      </c>
      <c r="AU928" s="149" t="s">
        <v>88</v>
      </c>
      <c r="AV928" s="12" t="s">
        <v>88</v>
      </c>
      <c r="AW928" s="12" t="s">
        <v>34</v>
      </c>
      <c r="AX928" s="12" t="s">
        <v>78</v>
      </c>
      <c r="AY928" s="149" t="s">
        <v>162</v>
      </c>
    </row>
    <row r="929" spans="2:65" s="13" customFormat="1" ht="11.25">
      <c r="B929" s="155"/>
      <c r="D929" s="144" t="s">
        <v>179</v>
      </c>
      <c r="E929" s="156" t="s">
        <v>1</v>
      </c>
      <c r="F929" s="157" t="s">
        <v>181</v>
      </c>
      <c r="H929" s="158">
        <v>197.339</v>
      </c>
      <c r="I929" s="159"/>
      <c r="L929" s="155"/>
      <c r="M929" s="160"/>
      <c r="T929" s="161"/>
      <c r="AT929" s="156" t="s">
        <v>179</v>
      </c>
      <c r="AU929" s="156" t="s">
        <v>88</v>
      </c>
      <c r="AV929" s="13" t="s">
        <v>170</v>
      </c>
      <c r="AW929" s="13" t="s">
        <v>34</v>
      </c>
      <c r="AX929" s="13" t="s">
        <v>86</v>
      </c>
      <c r="AY929" s="156" t="s">
        <v>162</v>
      </c>
    </row>
    <row r="930" spans="2:65" s="1" customFormat="1" ht="24.2" customHeight="1">
      <c r="B930" s="31"/>
      <c r="C930" s="131" t="s">
        <v>1934</v>
      </c>
      <c r="D930" s="131" t="s">
        <v>165</v>
      </c>
      <c r="E930" s="132" t="s">
        <v>1935</v>
      </c>
      <c r="F930" s="133" t="s">
        <v>1936</v>
      </c>
      <c r="G930" s="134" t="s">
        <v>1370</v>
      </c>
      <c r="H930" s="183"/>
      <c r="I930" s="136"/>
      <c r="J930" s="137">
        <f>ROUND(I930*H930,2)</f>
        <v>0</v>
      </c>
      <c r="K930" s="133" t="s">
        <v>169</v>
      </c>
      <c r="L930" s="31"/>
      <c r="M930" s="138" t="s">
        <v>1</v>
      </c>
      <c r="N930" s="139" t="s">
        <v>43</v>
      </c>
      <c r="P930" s="140">
        <f>O930*H930</f>
        <v>0</v>
      </c>
      <c r="Q930" s="140">
        <v>0</v>
      </c>
      <c r="R930" s="140">
        <f>Q930*H930</f>
        <v>0</v>
      </c>
      <c r="S930" s="140">
        <v>0</v>
      </c>
      <c r="T930" s="141">
        <f>S930*H930</f>
        <v>0</v>
      </c>
      <c r="AR930" s="142" t="s">
        <v>245</v>
      </c>
      <c r="AT930" s="142" t="s">
        <v>165</v>
      </c>
      <c r="AU930" s="142" t="s">
        <v>88</v>
      </c>
      <c r="AY930" s="16" t="s">
        <v>162</v>
      </c>
      <c r="BE930" s="143">
        <f>IF(N930="základní",J930,0)</f>
        <v>0</v>
      </c>
      <c r="BF930" s="143">
        <f>IF(N930="snížená",J930,0)</f>
        <v>0</v>
      </c>
      <c r="BG930" s="143">
        <f>IF(N930="zákl. přenesená",J930,0)</f>
        <v>0</v>
      </c>
      <c r="BH930" s="143">
        <f>IF(N930="sníž. přenesená",J930,0)</f>
        <v>0</v>
      </c>
      <c r="BI930" s="143">
        <f>IF(N930="nulová",J930,0)</f>
        <v>0</v>
      </c>
      <c r="BJ930" s="16" t="s">
        <v>86</v>
      </c>
      <c r="BK930" s="143">
        <f>ROUND(I930*H930,2)</f>
        <v>0</v>
      </c>
      <c r="BL930" s="16" t="s">
        <v>245</v>
      </c>
      <c r="BM930" s="142" t="s">
        <v>1937</v>
      </c>
    </row>
    <row r="931" spans="2:65" s="11" customFormat="1" ht="22.9" customHeight="1">
      <c r="B931" s="119"/>
      <c r="D931" s="120" t="s">
        <v>77</v>
      </c>
      <c r="E931" s="129" t="s">
        <v>1938</v>
      </c>
      <c r="F931" s="129" t="s">
        <v>1939</v>
      </c>
      <c r="I931" s="122"/>
      <c r="J931" s="130">
        <f>BK931</f>
        <v>0</v>
      </c>
      <c r="L931" s="119"/>
      <c r="M931" s="124"/>
      <c r="P931" s="125">
        <f>SUM(P932:P953)</f>
        <v>0</v>
      </c>
      <c r="R931" s="125">
        <f>SUM(R932:R953)</f>
        <v>9.8577174000000003</v>
      </c>
      <c r="T931" s="126">
        <f>SUM(T932:T953)</f>
        <v>0</v>
      </c>
      <c r="AR931" s="120" t="s">
        <v>88</v>
      </c>
      <c r="AT931" s="127" t="s">
        <v>77</v>
      </c>
      <c r="AU931" s="127" t="s">
        <v>86</v>
      </c>
      <c r="AY931" s="120" t="s">
        <v>162</v>
      </c>
      <c r="BK931" s="128">
        <f>SUM(BK932:BK953)</f>
        <v>0</v>
      </c>
    </row>
    <row r="932" spans="2:65" s="1" customFormat="1" ht="21.75" customHeight="1">
      <c r="B932" s="31"/>
      <c r="C932" s="131" t="s">
        <v>1940</v>
      </c>
      <c r="D932" s="131" t="s">
        <v>165</v>
      </c>
      <c r="E932" s="132" t="s">
        <v>1941</v>
      </c>
      <c r="F932" s="133" t="s">
        <v>1942</v>
      </c>
      <c r="G932" s="134" t="s">
        <v>208</v>
      </c>
      <c r="H932" s="135">
        <v>18.2</v>
      </c>
      <c r="I932" s="136"/>
      <c r="J932" s="137">
        <f>ROUND(I932*H932,2)</f>
        <v>0</v>
      </c>
      <c r="K932" s="133" t="s">
        <v>169</v>
      </c>
      <c r="L932" s="31"/>
      <c r="M932" s="138" t="s">
        <v>1</v>
      </c>
      <c r="N932" s="139" t="s">
        <v>43</v>
      </c>
      <c r="P932" s="140">
        <f>O932*H932</f>
        <v>0</v>
      </c>
      <c r="Q932" s="140">
        <v>2.0000000000000001E-4</v>
      </c>
      <c r="R932" s="140">
        <f>Q932*H932</f>
        <v>3.64E-3</v>
      </c>
      <c r="S932" s="140">
        <v>0</v>
      </c>
      <c r="T932" s="141">
        <f>S932*H932</f>
        <v>0</v>
      </c>
      <c r="AR932" s="142" t="s">
        <v>245</v>
      </c>
      <c r="AT932" s="142" t="s">
        <v>165</v>
      </c>
      <c r="AU932" s="142" t="s">
        <v>88</v>
      </c>
      <c r="AY932" s="16" t="s">
        <v>162</v>
      </c>
      <c r="BE932" s="143">
        <f>IF(N932="základní",J932,0)</f>
        <v>0</v>
      </c>
      <c r="BF932" s="143">
        <f>IF(N932="snížená",J932,0)</f>
        <v>0</v>
      </c>
      <c r="BG932" s="143">
        <f>IF(N932="zákl. přenesená",J932,0)</f>
        <v>0</v>
      </c>
      <c r="BH932" s="143">
        <f>IF(N932="sníž. přenesená",J932,0)</f>
        <v>0</v>
      </c>
      <c r="BI932" s="143">
        <f>IF(N932="nulová",J932,0)</f>
        <v>0</v>
      </c>
      <c r="BJ932" s="16" t="s">
        <v>86</v>
      </c>
      <c r="BK932" s="143">
        <f>ROUND(I932*H932,2)</f>
        <v>0</v>
      </c>
      <c r="BL932" s="16" t="s">
        <v>245</v>
      </c>
      <c r="BM932" s="142" t="s">
        <v>1943</v>
      </c>
    </row>
    <row r="933" spans="2:65" s="1" customFormat="1" ht="16.5" customHeight="1">
      <c r="B933" s="31"/>
      <c r="C933" s="173" t="s">
        <v>1944</v>
      </c>
      <c r="D933" s="173" t="s">
        <v>644</v>
      </c>
      <c r="E933" s="174" t="s">
        <v>1945</v>
      </c>
      <c r="F933" s="175" t="s">
        <v>1946</v>
      </c>
      <c r="G933" s="176" t="s">
        <v>208</v>
      </c>
      <c r="H933" s="177">
        <v>20.02</v>
      </c>
      <c r="I933" s="178"/>
      <c r="J933" s="179">
        <f>ROUND(I933*H933,2)</f>
        <v>0</v>
      </c>
      <c r="K933" s="175" t="s">
        <v>169</v>
      </c>
      <c r="L933" s="180"/>
      <c r="M933" s="181" t="s">
        <v>1</v>
      </c>
      <c r="N933" s="182" t="s">
        <v>43</v>
      </c>
      <c r="P933" s="140">
        <f>O933*H933</f>
        <v>0</v>
      </c>
      <c r="Q933" s="140">
        <v>1.2E-4</v>
      </c>
      <c r="R933" s="140">
        <f>Q933*H933</f>
        <v>2.4023999999999998E-3</v>
      </c>
      <c r="S933" s="140">
        <v>0</v>
      </c>
      <c r="T933" s="141">
        <f>S933*H933</f>
        <v>0</v>
      </c>
      <c r="AR933" s="142" t="s">
        <v>318</v>
      </c>
      <c r="AT933" s="142" t="s">
        <v>644</v>
      </c>
      <c r="AU933" s="142" t="s">
        <v>88</v>
      </c>
      <c r="AY933" s="16" t="s">
        <v>162</v>
      </c>
      <c r="BE933" s="143">
        <f>IF(N933="základní",J933,0)</f>
        <v>0</v>
      </c>
      <c r="BF933" s="143">
        <f>IF(N933="snížená",J933,0)</f>
        <v>0</v>
      </c>
      <c r="BG933" s="143">
        <f>IF(N933="zákl. přenesená",J933,0)</f>
        <v>0</v>
      </c>
      <c r="BH933" s="143">
        <f>IF(N933="sníž. přenesená",J933,0)</f>
        <v>0</v>
      </c>
      <c r="BI933" s="143">
        <f>IF(N933="nulová",J933,0)</f>
        <v>0</v>
      </c>
      <c r="BJ933" s="16" t="s">
        <v>86</v>
      </c>
      <c r="BK933" s="143">
        <f>ROUND(I933*H933,2)</f>
        <v>0</v>
      </c>
      <c r="BL933" s="16" t="s">
        <v>245</v>
      </c>
      <c r="BM933" s="142" t="s">
        <v>1947</v>
      </c>
    </row>
    <row r="934" spans="2:65" s="12" customFormat="1" ht="11.25">
      <c r="B934" s="148"/>
      <c r="D934" s="144" t="s">
        <v>179</v>
      </c>
      <c r="E934" s="149" t="s">
        <v>1</v>
      </c>
      <c r="F934" s="150" t="s">
        <v>1948</v>
      </c>
      <c r="H934" s="151">
        <v>20.02</v>
      </c>
      <c r="I934" s="152"/>
      <c r="L934" s="148"/>
      <c r="M934" s="153"/>
      <c r="T934" s="154"/>
      <c r="AT934" s="149" t="s">
        <v>179</v>
      </c>
      <c r="AU934" s="149" t="s">
        <v>88</v>
      </c>
      <c r="AV934" s="12" t="s">
        <v>88</v>
      </c>
      <c r="AW934" s="12" t="s">
        <v>34</v>
      </c>
      <c r="AX934" s="12" t="s">
        <v>78</v>
      </c>
      <c r="AY934" s="149" t="s">
        <v>162</v>
      </c>
    </row>
    <row r="935" spans="2:65" s="13" customFormat="1" ht="11.25">
      <c r="B935" s="155"/>
      <c r="D935" s="144" t="s">
        <v>179</v>
      </c>
      <c r="E935" s="156" t="s">
        <v>1</v>
      </c>
      <c r="F935" s="157" t="s">
        <v>181</v>
      </c>
      <c r="H935" s="158">
        <v>20.02</v>
      </c>
      <c r="I935" s="159"/>
      <c r="L935" s="155"/>
      <c r="M935" s="160"/>
      <c r="T935" s="161"/>
      <c r="AT935" s="156" t="s">
        <v>179</v>
      </c>
      <c r="AU935" s="156" t="s">
        <v>88</v>
      </c>
      <c r="AV935" s="13" t="s">
        <v>170</v>
      </c>
      <c r="AW935" s="13" t="s">
        <v>34</v>
      </c>
      <c r="AX935" s="13" t="s">
        <v>86</v>
      </c>
      <c r="AY935" s="156" t="s">
        <v>162</v>
      </c>
    </row>
    <row r="936" spans="2:65" s="1" customFormat="1" ht="33" customHeight="1">
      <c r="B936" s="31"/>
      <c r="C936" s="131" t="s">
        <v>1949</v>
      </c>
      <c r="D936" s="131" t="s">
        <v>165</v>
      </c>
      <c r="E936" s="132" t="s">
        <v>1950</v>
      </c>
      <c r="F936" s="133" t="s">
        <v>1951</v>
      </c>
      <c r="G936" s="134" t="s">
        <v>176</v>
      </c>
      <c r="H936" s="135">
        <v>238.05</v>
      </c>
      <c r="I936" s="136"/>
      <c r="J936" s="137">
        <f>ROUND(I936*H936,2)</f>
        <v>0</v>
      </c>
      <c r="K936" s="133" t="s">
        <v>169</v>
      </c>
      <c r="L936" s="31"/>
      <c r="M936" s="138" t="s">
        <v>1</v>
      </c>
      <c r="N936" s="139" t="s">
        <v>43</v>
      </c>
      <c r="P936" s="140">
        <f>O936*H936</f>
        <v>0</v>
      </c>
      <c r="Q936" s="140">
        <v>7.3000000000000001E-3</v>
      </c>
      <c r="R936" s="140">
        <f>Q936*H936</f>
        <v>1.737765</v>
      </c>
      <c r="S936" s="140">
        <v>0</v>
      </c>
      <c r="T936" s="141">
        <f>S936*H936</f>
        <v>0</v>
      </c>
      <c r="AR936" s="142" t="s">
        <v>245</v>
      </c>
      <c r="AT936" s="142" t="s">
        <v>165</v>
      </c>
      <c r="AU936" s="142" t="s">
        <v>88</v>
      </c>
      <c r="AY936" s="16" t="s">
        <v>162</v>
      </c>
      <c r="BE936" s="143">
        <f>IF(N936="základní",J936,0)</f>
        <v>0</v>
      </c>
      <c r="BF936" s="143">
        <f>IF(N936="snížená",J936,0)</f>
        <v>0</v>
      </c>
      <c r="BG936" s="143">
        <f>IF(N936="zákl. přenesená",J936,0)</f>
        <v>0</v>
      </c>
      <c r="BH936" s="143">
        <f>IF(N936="sníž. přenesená",J936,0)</f>
        <v>0</v>
      </c>
      <c r="BI936" s="143">
        <f>IF(N936="nulová",J936,0)</f>
        <v>0</v>
      </c>
      <c r="BJ936" s="16" t="s">
        <v>86</v>
      </c>
      <c r="BK936" s="143">
        <f>ROUND(I936*H936,2)</f>
        <v>0</v>
      </c>
      <c r="BL936" s="16" t="s">
        <v>245</v>
      </c>
      <c r="BM936" s="142" t="s">
        <v>1952</v>
      </c>
    </row>
    <row r="937" spans="2:65" s="1" customFormat="1" ht="19.5">
      <c r="B937" s="31"/>
      <c r="D937" s="144" t="s">
        <v>172</v>
      </c>
      <c r="F937" s="145" t="s">
        <v>1953</v>
      </c>
      <c r="I937" s="146"/>
      <c r="L937" s="31"/>
      <c r="M937" s="147"/>
      <c r="T937" s="55"/>
      <c r="AT937" s="16" t="s">
        <v>172</v>
      </c>
      <c r="AU937" s="16" t="s">
        <v>88</v>
      </c>
    </row>
    <row r="938" spans="2:65" s="14" customFormat="1" ht="11.25">
      <c r="B938" s="162"/>
      <c r="D938" s="144" t="s">
        <v>179</v>
      </c>
      <c r="E938" s="163" t="s">
        <v>1</v>
      </c>
      <c r="F938" s="164" t="s">
        <v>334</v>
      </c>
      <c r="H938" s="163" t="s">
        <v>1</v>
      </c>
      <c r="I938" s="165"/>
      <c r="L938" s="162"/>
      <c r="M938" s="166"/>
      <c r="T938" s="167"/>
      <c r="AT938" s="163" t="s">
        <v>179</v>
      </c>
      <c r="AU938" s="163" t="s">
        <v>88</v>
      </c>
      <c r="AV938" s="14" t="s">
        <v>86</v>
      </c>
      <c r="AW938" s="14" t="s">
        <v>34</v>
      </c>
      <c r="AX938" s="14" t="s">
        <v>78</v>
      </c>
      <c r="AY938" s="163" t="s">
        <v>162</v>
      </c>
    </row>
    <row r="939" spans="2:65" s="12" customFormat="1" ht="11.25">
      <c r="B939" s="148"/>
      <c r="D939" s="144" t="s">
        <v>179</v>
      </c>
      <c r="E939" s="149" t="s">
        <v>1</v>
      </c>
      <c r="F939" s="150" t="s">
        <v>1954</v>
      </c>
      <c r="H939" s="151">
        <v>163.05000000000001</v>
      </c>
      <c r="I939" s="152"/>
      <c r="L939" s="148"/>
      <c r="M939" s="153"/>
      <c r="T939" s="154"/>
      <c r="AT939" s="149" t="s">
        <v>179</v>
      </c>
      <c r="AU939" s="149" t="s">
        <v>88</v>
      </c>
      <c r="AV939" s="12" t="s">
        <v>88</v>
      </c>
      <c r="AW939" s="12" t="s">
        <v>34</v>
      </c>
      <c r="AX939" s="12" t="s">
        <v>78</v>
      </c>
      <c r="AY939" s="149" t="s">
        <v>162</v>
      </c>
    </row>
    <row r="940" spans="2:65" s="14" customFormat="1" ht="11.25">
      <c r="B940" s="162"/>
      <c r="D940" s="144" t="s">
        <v>179</v>
      </c>
      <c r="E940" s="163" t="s">
        <v>1</v>
      </c>
      <c r="F940" s="164" t="s">
        <v>336</v>
      </c>
      <c r="H940" s="163" t="s">
        <v>1</v>
      </c>
      <c r="I940" s="165"/>
      <c r="L940" s="162"/>
      <c r="M940" s="166"/>
      <c r="T940" s="167"/>
      <c r="AT940" s="163" t="s">
        <v>179</v>
      </c>
      <c r="AU940" s="163" t="s">
        <v>88</v>
      </c>
      <c r="AV940" s="14" t="s">
        <v>86</v>
      </c>
      <c r="AW940" s="14" t="s">
        <v>34</v>
      </c>
      <c r="AX940" s="14" t="s">
        <v>78</v>
      </c>
      <c r="AY940" s="163" t="s">
        <v>162</v>
      </c>
    </row>
    <row r="941" spans="2:65" s="12" customFormat="1" ht="11.25">
      <c r="B941" s="148"/>
      <c r="D941" s="144" t="s">
        <v>179</v>
      </c>
      <c r="E941" s="149" t="s">
        <v>1</v>
      </c>
      <c r="F941" s="150" t="s">
        <v>1955</v>
      </c>
      <c r="H941" s="151">
        <v>75</v>
      </c>
      <c r="I941" s="152"/>
      <c r="L941" s="148"/>
      <c r="M941" s="153"/>
      <c r="T941" s="154"/>
      <c r="AT941" s="149" t="s">
        <v>179</v>
      </c>
      <c r="AU941" s="149" t="s">
        <v>88</v>
      </c>
      <c r="AV941" s="12" t="s">
        <v>88</v>
      </c>
      <c r="AW941" s="12" t="s">
        <v>34</v>
      </c>
      <c r="AX941" s="12" t="s">
        <v>78</v>
      </c>
      <c r="AY941" s="149" t="s">
        <v>162</v>
      </c>
    </row>
    <row r="942" spans="2:65" s="13" customFormat="1" ht="11.25">
      <c r="B942" s="155"/>
      <c r="D942" s="144" t="s">
        <v>179</v>
      </c>
      <c r="E942" s="156" t="s">
        <v>1</v>
      </c>
      <c r="F942" s="157" t="s">
        <v>181</v>
      </c>
      <c r="H942" s="158">
        <v>238.05</v>
      </c>
      <c r="I942" s="159"/>
      <c r="L942" s="155"/>
      <c r="M942" s="160"/>
      <c r="T942" s="161"/>
      <c r="AT942" s="156" t="s">
        <v>179</v>
      </c>
      <c r="AU942" s="156" t="s">
        <v>88</v>
      </c>
      <c r="AV942" s="13" t="s">
        <v>170</v>
      </c>
      <c r="AW942" s="13" t="s">
        <v>34</v>
      </c>
      <c r="AX942" s="13" t="s">
        <v>86</v>
      </c>
      <c r="AY942" s="156" t="s">
        <v>162</v>
      </c>
    </row>
    <row r="943" spans="2:65" s="1" customFormat="1" ht="16.5" customHeight="1">
      <c r="B943" s="31"/>
      <c r="C943" s="173" t="s">
        <v>1956</v>
      </c>
      <c r="D943" s="173" t="s">
        <v>644</v>
      </c>
      <c r="E943" s="174" t="s">
        <v>1957</v>
      </c>
      <c r="F943" s="175" t="s">
        <v>1958</v>
      </c>
      <c r="G943" s="176" t="s">
        <v>1</v>
      </c>
      <c r="H943" s="177">
        <v>249.953</v>
      </c>
      <c r="I943" s="178"/>
      <c r="J943" s="179">
        <f>ROUND(I943*H943,2)</f>
        <v>0</v>
      </c>
      <c r="K943" s="175" t="s">
        <v>1</v>
      </c>
      <c r="L943" s="180"/>
      <c r="M943" s="181" t="s">
        <v>1</v>
      </c>
      <c r="N943" s="182" t="s">
        <v>43</v>
      </c>
      <c r="P943" s="140">
        <f>O943*H943</f>
        <v>0</v>
      </c>
      <c r="Q943" s="140">
        <v>0</v>
      </c>
      <c r="R943" s="140">
        <f>Q943*H943</f>
        <v>0</v>
      </c>
      <c r="S943" s="140">
        <v>0</v>
      </c>
      <c r="T943" s="141">
        <f>S943*H943</f>
        <v>0</v>
      </c>
      <c r="AR943" s="142" t="s">
        <v>318</v>
      </c>
      <c r="AT943" s="142" t="s">
        <v>644</v>
      </c>
      <c r="AU943" s="142" t="s">
        <v>88</v>
      </c>
      <c r="AY943" s="16" t="s">
        <v>162</v>
      </c>
      <c r="BE943" s="143">
        <f>IF(N943="základní",J943,0)</f>
        <v>0</v>
      </c>
      <c r="BF943" s="143">
        <f>IF(N943="snížená",J943,0)</f>
        <v>0</v>
      </c>
      <c r="BG943" s="143">
        <f>IF(N943="zákl. přenesená",J943,0)</f>
        <v>0</v>
      </c>
      <c r="BH943" s="143">
        <f>IF(N943="sníž. přenesená",J943,0)</f>
        <v>0</v>
      </c>
      <c r="BI943" s="143">
        <f>IF(N943="nulová",J943,0)</f>
        <v>0</v>
      </c>
      <c r="BJ943" s="16" t="s">
        <v>86</v>
      </c>
      <c r="BK943" s="143">
        <f>ROUND(I943*H943,2)</f>
        <v>0</v>
      </c>
      <c r="BL943" s="16" t="s">
        <v>245</v>
      </c>
      <c r="BM943" s="142" t="s">
        <v>1959</v>
      </c>
    </row>
    <row r="944" spans="2:65" s="12" customFormat="1" ht="11.25">
      <c r="B944" s="148"/>
      <c r="D944" s="144" t="s">
        <v>179</v>
      </c>
      <c r="E944" s="149" t="s">
        <v>1</v>
      </c>
      <c r="F944" s="150" t="s">
        <v>1960</v>
      </c>
      <c r="H944" s="151">
        <v>249.953</v>
      </c>
      <c r="I944" s="152"/>
      <c r="L944" s="148"/>
      <c r="M944" s="153"/>
      <c r="T944" s="154"/>
      <c r="AT944" s="149" t="s">
        <v>179</v>
      </c>
      <c r="AU944" s="149" t="s">
        <v>88</v>
      </c>
      <c r="AV944" s="12" t="s">
        <v>88</v>
      </c>
      <c r="AW944" s="12" t="s">
        <v>34</v>
      </c>
      <c r="AX944" s="12" t="s">
        <v>78</v>
      </c>
      <c r="AY944" s="149" t="s">
        <v>162</v>
      </c>
    </row>
    <row r="945" spans="2:65" s="13" customFormat="1" ht="11.25">
      <c r="B945" s="155"/>
      <c r="D945" s="144" t="s">
        <v>179</v>
      </c>
      <c r="E945" s="156" t="s">
        <v>1</v>
      </c>
      <c r="F945" s="157" t="s">
        <v>181</v>
      </c>
      <c r="H945" s="158">
        <v>249.953</v>
      </c>
      <c r="I945" s="159"/>
      <c r="L945" s="155"/>
      <c r="M945" s="160"/>
      <c r="T945" s="161"/>
      <c r="AT945" s="156" t="s">
        <v>179</v>
      </c>
      <c r="AU945" s="156" t="s">
        <v>88</v>
      </c>
      <c r="AV945" s="13" t="s">
        <v>170</v>
      </c>
      <c r="AW945" s="13" t="s">
        <v>34</v>
      </c>
      <c r="AX945" s="13" t="s">
        <v>86</v>
      </c>
      <c r="AY945" s="156" t="s">
        <v>162</v>
      </c>
    </row>
    <row r="946" spans="2:65" s="1" customFormat="1" ht="37.9" customHeight="1">
      <c r="B946" s="31"/>
      <c r="C946" s="131" t="s">
        <v>1961</v>
      </c>
      <c r="D946" s="131" t="s">
        <v>165</v>
      </c>
      <c r="E946" s="132" t="s">
        <v>1962</v>
      </c>
      <c r="F946" s="133" t="s">
        <v>1963</v>
      </c>
      <c r="G946" s="134" t="s">
        <v>176</v>
      </c>
      <c r="H946" s="135">
        <v>279.79000000000002</v>
      </c>
      <c r="I946" s="136"/>
      <c r="J946" s="137">
        <f>ROUND(I946*H946,2)</f>
        <v>0</v>
      </c>
      <c r="K946" s="133" t="s">
        <v>169</v>
      </c>
      <c r="L946" s="31"/>
      <c r="M946" s="138" t="s">
        <v>1</v>
      </c>
      <c r="N946" s="139" t="s">
        <v>43</v>
      </c>
      <c r="P946" s="140">
        <f>O946*H946</f>
        <v>0</v>
      </c>
      <c r="Q946" s="140">
        <v>5.0000000000000001E-3</v>
      </c>
      <c r="R946" s="140">
        <f>Q946*H946</f>
        <v>1.3989500000000001</v>
      </c>
      <c r="S946" s="140">
        <v>0</v>
      </c>
      <c r="T946" s="141">
        <f>S946*H946</f>
        <v>0</v>
      </c>
      <c r="AR946" s="142" t="s">
        <v>245</v>
      </c>
      <c r="AT946" s="142" t="s">
        <v>165</v>
      </c>
      <c r="AU946" s="142" t="s">
        <v>88</v>
      </c>
      <c r="AY946" s="16" t="s">
        <v>162</v>
      </c>
      <c r="BE946" s="143">
        <f>IF(N946="základní",J946,0)</f>
        <v>0</v>
      </c>
      <c r="BF946" s="143">
        <f>IF(N946="snížená",J946,0)</f>
        <v>0</v>
      </c>
      <c r="BG946" s="143">
        <f>IF(N946="zákl. přenesená",J946,0)</f>
        <v>0</v>
      </c>
      <c r="BH946" s="143">
        <f>IF(N946="sníž. přenesená",J946,0)</f>
        <v>0</v>
      </c>
      <c r="BI946" s="143">
        <f>IF(N946="nulová",J946,0)</f>
        <v>0</v>
      </c>
      <c r="BJ946" s="16" t="s">
        <v>86</v>
      </c>
      <c r="BK946" s="143">
        <f>ROUND(I946*H946,2)</f>
        <v>0</v>
      </c>
      <c r="BL946" s="16" t="s">
        <v>245</v>
      </c>
      <c r="BM946" s="142" t="s">
        <v>1964</v>
      </c>
    </row>
    <row r="947" spans="2:65" s="1" customFormat="1" ht="19.5">
      <c r="B947" s="31"/>
      <c r="D947" s="144" t="s">
        <v>172</v>
      </c>
      <c r="F947" s="145" t="s">
        <v>1965</v>
      </c>
      <c r="I947" s="146"/>
      <c r="L947" s="31"/>
      <c r="M947" s="147"/>
      <c r="T947" s="55"/>
      <c r="AT947" s="16" t="s">
        <v>172</v>
      </c>
      <c r="AU947" s="16" t="s">
        <v>88</v>
      </c>
    </row>
    <row r="948" spans="2:65" s="12" customFormat="1" ht="11.25">
      <c r="B948" s="148"/>
      <c r="D948" s="144" t="s">
        <v>179</v>
      </c>
      <c r="E948" s="149" t="s">
        <v>1</v>
      </c>
      <c r="F948" s="150" t="s">
        <v>1966</v>
      </c>
      <c r="H948" s="151">
        <v>279.79000000000002</v>
      </c>
      <c r="I948" s="152"/>
      <c r="L948" s="148"/>
      <c r="M948" s="153"/>
      <c r="T948" s="154"/>
      <c r="AT948" s="149" t="s">
        <v>179</v>
      </c>
      <c r="AU948" s="149" t="s">
        <v>88</v>
      </c>
      <c r="AV948" s="12" t="s">
        <v>88</v>
      </c>
      <c r="AW948" s="12" t="s">
        <v>34</v>
      </c>
      <c r="AX948" s="12" t="s">
        <v>78</v>
      </c>
      <c r="AY948" s="149" t="s">
        <v>162</v>
      </c>
    </row>
    <row r="949" spans="2:65" s="13" customFormat="1" ht="11.25">
      <c r="B949" s="155"/>
      <c r="D949" s="144" t="s">
        <v>179</v>
      </c>
      <c r="E949" s="156" t="s">
        <v>1</v>
      </c>
      <c r="F949" s="157" t="s">
        <v>181</v>
      </c>
      <c r="H949" s="158">
        <v>279.79000000000002</v>
      </c>
      <c r="I949" s="159"/>
      <c r="L949" s="155"/>
      <c r="M949" s="160"/>
      <c r="T949" s="161"/>
      <c r="AT949" s="156" t="s">
        <v>179</v>
      </c>
      <c r="AU949" s="156" t="s">
        <v>88</v>
      </c>
      <c r="AV949" s="13" t="s">
        <v>170</v>
      </c>
      <c r="AW949" s="13" t="s">
        <v>34</v>
      </c>
      <c r="AX949" s="13" t="s">
        <v>86</v>
      </c>
      <c r="AY949" s="156" t="s">
        <v>162</v>
      </c>
    </row>
    <row r="950" spans="2:65" s="1" customFormat="1" ht="21.75" customHeight="1">
      <c r="B950" s="31"/>
      <c r="C950" s="173" t="s">
        <v>1967</v>
      </c>
      <c r="D950" s="173" t="s">
        <v>644</v>
      </c>
      <c r="E950" s="174" t="s">
        <v>1968</v>
      </c>
      <c r="F950" s="175" t="s">
        <v>1969</v>
      </c>
      <c r="G950" s="176" t="s">
        <v>268</v>
      </c>
      <c r="H950" s="177">
        <v>13429.92</v>
      </c>
      <c r="I950" s="178"/>
      <c r="J950" s="179">
        <f>ROUND(I950*H950,2)</f>
        <v>0</v>
      </c>
      <c r="K950" s="175" t="s">
        <v>169</v>
      </c>
      <c r="L950" s="180"/>
      <c r="M950" s="181" t="s">
        <v>1</v>
      </c>
      <c r="N950" s="182" t="s">
        <v>43</v>
      </c>
      <c r="P950" s="140">
        <f>O950*H950</f>
        <v>0</v>
      </c>
      <c r="Q950" s="140">
        <v>5.0000000000000001E-4</v>
      </c>
      <c r="R950" s="140">
        <f>Q950*H950</f>
        <v>6.7149600000000005</v>
      </c>
      <c r="S950" s="140">
        <v>0</v>
      </c>
      <c r="T950" s="141">
        <f>S950*H950</f>
        <v>0</v>
      </c>
      <c r="AR950" s="142" t="s">
        <v>318</v>
      </c>
      <c r="AT950" s="142" t="s">
        <v>644</v>
      </c>
      <c r="AU950" s="142" t="s">
        <v>88</v>
      </c>
      <c r="AY950" s="16" t="s">
        <v>162</v>
      </c>
      <c r="BE950" s="143">
        <f>IF(N950="základní",J950,0)</f>
        <v>0</v>
      </c>
      <c r="BF950" s="143">
        <f>IF(N950="snížená",J950,0)</f>
        <v>0</v>
      </c>
      <c r="BG950" s="143">
        <f>IF(N950="zákl. přenesená",J950,0)</f>
        <v>0</v>
      </c>
      <c r="BH950" s="143">
        <f>IF(N950="sníž. přenesená",J950,0)</f>
        <v>0</v>
      </c>
      <c r="BI950" s="143">
        <f>IF(N950="nulová",J950,0)</f>
        <v>0</v>
      </c>
      <c r="BJ950" s="16" t="s">
        <v>86</v>
      </c>
      <c r="BK950" s="143">
        <f>ROUND(I950*H950,2)</f>
        <v>0</v>
      </c>
      <c r="BL950" s="16" t="s">
        <v>245</v>
      </c>
      <c r="BM950" s="142" t="s">
        <v>1970</v>
      </c>
    </row>
    <row r="951" spans="2:65" s="12" customFormat="1" ht="11.25">
      <c r="B951" s="148"/>
      <c r="D951" s="144" t="s">
        <v>179</v>
      </c>
      <c r="E951" s="149" t="s">
        <v>1</v>
      </c>
      <c r="F951" s="150" t="s">
        <v>1971</v>
      </c>
      <c r="H951" s="151">
        <v>13429.92</v>
      </c>
      <c r="I951" s="152"/>
      <c r="L951" s="148"/>
      <c r="M951" s="153"/>
      <c r="T951" s="154"/>
      <c r="AT951" s="149" t="s">
        <v>179</v>
      </c>
      <c r="AU951" s="149" t="s">
        <v>88</v>
      </c>
      <c r="AV951" s="12" t="s">
        <v>88</v>
      </c>
      <c r="AW951" s="12" t="s">
        <v>34</v>
      </c>
      <c r="AX951" s="12" t="s">
        <v>78</v>
      </c>
      <c r="AY951" s="149" t="s">
        <v>162</v>
      </c>
    </row>
    <row r="952" spans="2:65" s="13" customFormat="1" ht="11.25">
      <c r="B952" s="155"/>
      <c r="D952" s="144" t="s">
        <v>179</v>
      </c>
      <c r="E952" s="156" t="s">
        <v>1</v>
      </c>
      <c r="F952" s="157" t="s">
        <v>181</v>
      </c>
      <c r="H952" s="158">
        <v>13429.92</v>
      </c>
      <c r="I952" s="159"/>
      <c r="L952" s="155"/>
      <c r="M952" s="160"/>
      <c r="T952" s="161"/>
      <c r="AT952" s="156" t="s">
        <v>179</v>
      </c>
      <c r="AU952" s="156" t="s">
        <v>88</v>
      </c>
      <c r="AV952" s="13" t="s">
        <v>170</v>
      </c>
      <c r="AW952" s="13" t="s">
        <v>34</v>
      </c>
      <c r="AX952" s="13" t="s">
        <v>86</v>
      </c>
      <c r="AY952" s="156" t="s">
        <v>162</v>
      </c>
    </row>
    <row r="953" spans="2:65" s="1" customFormat="1" ht="24.2" customHeight="1">
      <c r="B953" s="31"/>
      <c r="C953" s="131" t="s">
        <v>1972</v>
      </c>
      <c r="D953" s="131" t="s">
        <v>165</v>
      </c>
      <c r="E953" s="132" t="s">
        <v>1973</v>
      </c>
      <c r="F953" s="133" t="s">
        <v>1974</v>
      </c>
      <c r="G953" s="134" t="s">
        <v>1370</v>
      </c>
      <c r="H953" s="183"/>
      <c r="I953" s="136"/>
      <c r="J953" s="137">
        <f>ROUND(I953*H953,2)</f>
        <v>0</v>
      </c>
      <c r="K953" s="133" t="s">
        <v>169</v>
      </c>
      <c r="L953" s="31"/>
      <c r="M953" s="138" t="s">
        <v>1</v>
      </c>
      <c r="N953" s="139" t="s">
        <v>43</v>
      </c>
      <c r="P953" s="140">
        <f>O953*H953</f>
        <v>0</v>
      </c>
      <c r="Q953" s="140">
        <v>0</v>
      </c>
      <c r="R953" s="140">
        <f>Q953*H953</f>
        <v>0</v>
      </c>
      <c r="S953" s="140">
        <v>0</v>
      </c>
      <c r="T953" s="141">
        <f>S953*H953</f>
        <v>0</v>
      </c>
      <c r="AR953" s="142" t="s">
        <v>245</v>
      </c>
      <c r="AT953" s="142" t="s">
        <v>165</v>
      </c>
      <c r="AU953" s="142" t="s">
        <v>88</v>
      </c>
      <c r="AY953" s="16" t="s">
        <v>162</v>
      </c>
      <c r="BE953" s="143">
        <f>IF(N953="základní",J953,0)</f>
        <v>0</v>
      </c>
      <c r="BF953" s="143">
        <f>IF(N953="snížená",J953,0)</f>
        <v>0</v>
      </c>
      <c r="BG953" s="143">
        <f>IF(N953="zákl. přenesená",J953,0)</f>
        <v>0</v>
      </c>
      <c r="BH953" s="143">
        <f>IF(N953="sníž. přenesená",J953,0)</f>
        <v>0</v>
      </c>
      <c r="BI953" s="143">
        <f>IF(N953="nulová",J953,0)</f>
        <v>0</v>
      </c>
      <c r="BJ953" s="16" t="s">
        <v>86</v>
      </c>
      <c r="BK953" s="143">
        <f>ROUND(I953*H953,2)</f>
        <v>0</v>
      </c>
      <c r="BL953" s="16" t="s">
        <v>245</v>
      </c>
      <c r="BM953" s="142" t="s">
        <v>1975</v>
      </c>
    </row>
    <row r="954" spans="2:65" s="11" customFormat="1" ht="22.9" customHeight="1">
      <c r="B954" s="119"/>
      <c r="D954" s="120" t="s">
        <v>77</v>
      </c>
      <c r="E954" s="129" t="s">
        <v>1976</v>
      </c>
      <c r="F954" s="129" t="s">
        <v>1977</v>
      </c>
      <c r="I954" s="122"/>
      <c r="J954" s="130">
        <f>BK954</f>
        <v>0</v>
      </c>
      <c r="L954" s="119"/>
      <c r="M954" s="124"/>
      <c r="P954" s="125">
        <f>SUM(P955:P961)</f>
        <v>0</v>
      </c>
      <c r="R954" s="125">
        <f>SUM(R955:R961)</f>
        <v>2.6322000000000005E-2</v>
      </c>
      <c r="T954" s="126">
        <f>SUM(T955:T961)</f>
        <v>0</v>
      </c>
      <c r="AR954" s="120" t="s">
        <v>88</v>
      </c>
      <c r="AT954" s="127" t="s">
        <v>77</v>
      </c>
      <c r="AU954" s="127" t="s">
        <v>86</v>
      </c>
      <c r="AY954" s="120" t="s">
        <v>162</v>
      </c>
      <c r="BK954" s="128">
        <f>SUM(BK955:BK961)</f>
        <v>0</v>
      </c>
    </row>
    <row r="955" spans="2:65" s="1" customFormat="1" ht="24.2" customHeight="1">
      <c r="B955" s="31"/>
      <c r="C955" s="131" t="s">
        <v>1978</v>
      </c>
      <c r="D955" s="131" t="s">
        <v>165</v>
      </c>
      <c r="E955" s="132" t="s">
        <v>1979</v>
      </c>
      <c r="F955" s="133" t="s">
        <v>1980</v>
      </c>
      <c r="G955" s="134" t="s">
        <v>176</v>
      </c>
      <c r="H955" s="135">
        <v>384.15</v>
      </c>
      <c r="I955" s="136"/>
      <c r="J955" s="137">
        <f>ROUND(I955*H955,2)</f>
        <v>0</v>
      </c>
      <c r="K955" s="133" t="s">
        <v>169</v>
      </c>
      <c r="L955" s="31"/>
      <c r="M955" s="138" t="s">
        <v>1</v>
      </c>
      <c r="N955" s="139" t="s">
        <v>43</v>
      </c>
      <c r="P955" s="140">
        <f>O955*H955</f>
        <v>0</v>
      </c>
      <c r="Q955" s="140">
        <v>0</v>
      </c>
      <c r="R955" s="140">
        <f>Q955*H955</f>
        <v>0</v>
      </c>
      <c r="S955" s="140">
        <v>0</v>
      </c>
      <c r="T955" s="141">
        <f>S955*H955</f>
        <v>0</v>
      </c>
      <c r="AR955" s="142" t="s">
        <v>245</v>
      </c>
      <c r="AT955" s="142" t="s">
        <v>165</v>
      </c>
      <c r="AU955" s="142" t="s">
        <v>88</v>
      </c>
      <c r="AY955" s="16" t="s">
        <v>162</v>
      </c>
      <c r="BE955" s="143">
        <f>IF(N955="základní",J955,0)</f>
        <v>0</v>
      </c>
      <c r="BF955" s="143">
        <f>IF(N955="snížená",J955,0)</f>
        <v>0</v>
      </c>
      <c r="BG955" s="143">
        <f>IF(N955="zákl. přenesená",J955,0)</f>
        <v>0</v>
      </c>
      <c r="BH955" s="143">
        <f>IF(N955="sníž. přenesená",J955,0)</f>
        <v>0</v>
      </c>
      <c r="BI955" s="143">
        <f>IF(N955="nulová",J955,0)</f>
        <v>0</v>
      </c>
      <c r="BJ955" s="16" t="s">
        <v>86</v>
      </c>
      <c r="BK955" s="143">
        <f>ROUND(I955*H955,2)</f>
        <v>0</v>
      </c>
      <c r="BL955" s="16" t="s">
        <v>245</v>
      </c>
      <c r="BM955" s="142" t="s">
        <v>1981</v>
      </c>
    </row>
    <row r="956" spans="2:65" s="1" customFormat="1" ht="24.2" customHeight="1">
      <c r="B956" s="31"/>
      <c r="C956" s="131" t="s">
        <v>1982</v>
      </c>
      <c r="D956" s="131" t="s">
        <v>165</v>
      </c>
      <c r="E956" s="132" t="s">
        <v>1983</v>
      </c>
      <c r="F956" s="133" t="s">
        <v>1984</v>
      </c>
      <c r="G956" s="134" t="s">
        <v>176</v>
      </c>
      <c r="H956" s="135">
        <v>384.15</v>
      </c>
      <c r="I956" s="136"/>
      <c r="J956" s="137">
        <f>ROUND(I956*H956,2)</f>
        <v>0</v>
      </c>
      <c r="K956" s="133" t="s">
        <v>169</v>
      </c>
      <c r="L956" s="31"/>
      <c r="M956" s="138" t="s">
        <v>1</v>
      </c>
      <c r="N956" s="139" t="s">
        <v>43</v>
      </c>
      <c r="P956" s="140">
        <f>O956*H956</f>
        <v>0</v>
      </c>
      <c r="Q956" s="140">
        <v>0</v>
      </c>
      <c r="R956" s="140">
        <f>Q956*H956</f>
        <v>0</v>
      </c>
      <c r="S956" s="140">
        <v>0</v>
      </c>
      <c r="T956" s="141">
        <f>S956*H956</f>
        <v>0</v>
      </c>
      <c r="AR956" s="142" t="s">
        <v>245</v>
      </c>
      <c r="AT956" s="142" t="s">
        <v>165</v>
      </c>
      <c r="AU956" s="142" t="s">
        <v>88</v>
      </c>
      <c r="AY956" s="16" t="s">
        <v>162</v>
      </c>
      <c r="BE956" s="143">
        <f>IF(N956="základní",J956,0)</f>
        <v>0</v>
      </c>
      <c r="BF956" s="143">
        <f>IF(N956="snížená",J956,0)</f>
        <v>0</v>
      </c>
      <c r="BG956" s="143">
        <f>IF(N956="zákl. přenesená",J956,0)</f>
        <v>0</v>
      </c>
      <c r="BH956" s="143">
        <f>IF(N956="sníž. přenesená",J956,0)</f>
        <v>0</v>
      </c>
      <c r="BI956" s="143">
        <f>IF(N956="nulová",J956,0)</f>
        <v>0</v>
      </c>
      <c r="BJ956" s="16" t="s">
        <v>86</v>
      </c>
      <c r="BK956" s="143">
        <f>ROUND(I956*H956,2)</f>
        <v>0</v>
      </c>
      <c r="BL956" s="16" t="s">
        <v>245</v>
      </c>
      <c r="BM956" s="142" t="s">
        <v>1985</v>
      </c>
    </row>
    <row r="957" spans="2:65" s="1" customFormat="1" ht="16.5" customHeight="1">
      <c r="B957" s="31"/>
      <c r="C957" s="173" t="s">
        <v>1986</v>
      </c>
      <c r="D957" s="173" t="s">
        <v>644</v>
      </c>
      <c r="E957" s="174" t="s">
        <v>1987</v>
      </c>
      <c r="F957" s="175" t="s">
        <v>1988</v>
      </c>
      <c r="G957" s="176" t="s">
        <v>506</v>
      </c>
      <c r="H957" s="177">
        <v>124</v>
      </c>
      <c r="I957" s="178"/>
      <c r="J957" s="179">
        <f>ROUND(I957*H957,2)</f>
        <v>0</v>
      </c>
      <c r="K957" s="175" t="s">
        <v>1</v>
      </c>
      <c r="L957" s="180"/>
      <c r="M957" s="181" t="s">
        <v>1</v>
      </c>
      <c r="N957" s="182" t="s">
        <v>43</v>
      </c>
      <c r="P957" s="140">
        <f>O957*H957</f>
        <v>0</v>
      </c>
      <c r="Q957" s="140">
        <v>0</v>
      </c>
      <c r="R957" s="140">
        <f>Q957*H957</f>
        <v>0</v>
      </c>
      <c r="S957" s="140">
        <v>0</v>
      </c>
      <c r="T957" s="141">
        <f>S957*H957</f>
        <v>0</v>
      </c>
      <c r="AR957" s="142" t="s">
        <v>318</v>
      </c>
      <c r="AT957" s="142" t="s">
        <v>644</v>
      </c>
      <c r="AU957" s="142" t="s">
        <v>88</v>
      </c>
      <c r="AY957" s="16" t="s">
        <v>162</v>
      </c>
      <c r="BE957" s="143">
        <f>IF(N957="základní",J957,0)</f>
        <v>0</v>
      </c>
      <c r="BF957" s="143">
        <f>IF(N957="snížená",J957,0)</f>
        <v>0</v>
      </c>
      <c r="BG957" s="143">
        <f>IF(N957="zákl. přenesená",J957,0)</f>
        <v>0</v>
      </c>
      <c r="BH957" s="143">
        <f>IF(N957="sníž. přenesená",J957,0)</f>
        <v>0</v>
      </c>
      <c r="BI957" s="143">
        <f>IF(N957="nulová",J957,0)</f>
        <v>0</v>
      </c>
      <c r="BJ957" s="16" t="s">
        <v>86</v>
      </c>
      <c r="BK957" s="143">
        <f>ROUND(I957*H957,2)</f>
        <v>0</v>
      </c>
      <c r="BL957" s="16" t="s">
        <v>245</v>
      </c>
      <c r="BM957" s="142" t="s">
        <v>1989</v>
      </c>
    </row>
    <row r="958" spans="2:65" s="1" customFormat="1" ht="24.2" customHeight="1">
      <c r="B958" s="31"/>
      <c r="C958" s="131" t="s">
        <v>1990</v>
      </c>
      <c r="D958" s="131" t="s">
        <v>165</v>
      </c>
      <c r="E958" s="132" t="s">
        <v>1991</v>
      </c>
      <c r="F958" s="133" t="s">
        <v>1992</v>
      </c>
      <c r="G958" s="134" t="s">
        <v>176</v>
      </c>
      <c r="H958" s="135">
        <v>64.2</v>
      </c>
      <c r="I958" s="136"/>
      <c r="J958" s="137">
        <f>ROUND(I958*H958,2)</f>
        <v>0</v>
      </c>
      <c r="K958" s="133" t="s">
        <v>169</v>
      </c>
      <c r="L958" s="31"/>
      <c r="M958" s="138" t="s">
        <v>1</v>
      </c>
      <c r="N958" s="139" t="s">
        <v>43</v>
      </c>
      <c r="P958" s="140">
        <f>O958*H958</f>
        <v>0</v>
      </c>
      <c r="Q958" s="140">
        <v>1.7000000000000001E-4</v>
      </c>
      <c r="R958" s="140">
        <f>Q958*H958</f>
        <v>1.0914000000000002E-2</v>
      </c>
      <c r="S958" s="140">
        <v>0</v>
      </c>
      <c r="T958" s="141">
        <f>S958*H958</f>
        <v>0</v>
      </c>
      <c r="AR958" s="142" t="s">
        <v>245</v>
      </c>
      <c r="AT958" s="142" t="s">
        <v>165</v>
      </c>
      <c r="AU958" s="142" t="s">
        <v>88</v>
      </c>
      <c r="AY958" s="16" t="s">
        <v>162</v>
      </c>
      <c r="BE958" s="143">
        <f>IF(N958="základní",J958,0)</f>
        <v>0</v>
      </c>
      <c r="BF958" s="143">
        <f>IF(N958="snížená",J958,0)</f>
        <v>0</v>
      </c>
      <c r="BG958" s="143">
        <f>IF(N958="zákl. přenesená",J958,0)</f>
        <v>0</v>
      </c>
      <c r="BH958" s="143">
        <f>IF(N958="sníž. přenesená",J958,0)</f>
        <v>0</v>
      </c>
      <c r="BI958" s="143">
        <f>IF(N958="nulová",J958,0)</f>
        <v>0</v>
      </c>
      <c r="BJ958" s="16" t="s">
        <v>86</v>
      </c>
      <c r="BK958" s="143">
        <f>ROUND(I958*H958,2)</f>
        <v>0</v>
      </c>
      <c r="BL958" s="16" t="s">
        <v>245</v>
      </c>
      <c r="BM958" s="142" t="s">
        <v>1993</v>
      </c>
    </row>
    <row r="959" spans="2:65" s="1" customFormat="1" ht="29.25">
      <c r="B959" s="31"/>
      <c r="D959" s="144" t="s">
        <v>172</v>
      </c>
      <c r="F959" s="145" t="s">
        <v>1994</v>
      </c>
      <c r="I959" s="146"/>
      <c r="L959" s="31"/>
      <c r="M959" s="147"/>
      <c r="T959" s="55"/>
      <c r="AT959" s="16" t="s">
        <v>172</v>
      </c>
      <c r="AU959" s="16" t="s">
        <v>88</v>
      </c>
    </row>
    <row r="960" spans="2:65" s="1" customFormat="1" ht="24.2" customHeight="1">
      <c r="B960" s="31"/>
      <c r="C960" s="131" t="s">
        <v>1995</v>
      </c>
      <c r="D960" s="131" t="s">
        <v>165</v>
      </c>
      <c r="E960" s="132" t="s">
        <v>1996</v>
      </c>
      <c r="F960" s="133" t="s">
        <v>1997</v>
      </c>
      <c r="G960" s="134" t="s">
        <v>176</v>
      </c>
      <c r="H960" s="135">
        <v>64.2</v>
      </c>
      <c r="I960" s="136"/>
      <c r="J960" s="137">
        <f>ROUND(I960*H960,2)</f>
        <v>0</v>
      </c>
      <c r="K960" s="133" t="s">
        <v>169</v>
      </c>
      <c r="L960" s="31"/>
      <c r="M960" s="138" t="s">
        <v>1</v>
      </c>
      <c r="N960" s="139" t="s">
        <v>43</v>
      </c>
      <c r="P960" s="140">
        <f>O960*H960</f>
        <v>0</v>
      </c>
      <c r="Q960" s="140">
        <v>1.2E-4</v>
      </c>
      <c r="R960" s="140">
        <f>Q960*H960</f>
        <v>7.7040000000000008E-3</v>
      </c>
      <c r="S960" s="140">
        <v>0</v>
      </c>
      <c r="T960" s="141">
        <f>S960*H960</f>
        <v>0</v>
      </c>
      <c r="AR960" s="142" t="s">
        <v>245</v>
      </c>
      <c r="AT960" s="142" t="s">
        <v>165</v>
      </c>
      <c r="AU960" s="142" t="s">
        <v>88</v>
      </c>
      <c r="AY960" s="16" t="s">
        <v>162</v>
      </c>
      <c r="BE960" s="143">
        <f>IF(N960="základní",J960,0)</f>
        <v>0</v>
      </c>
      <c r="BF960" s="143">
        <f>IF(N960="snížená",J960,0)</f>
        <v>0</v>
      </c>
      <c r="BG960" s="143">
        <f>IF(N960="zákl. přenesená",J960,0)</f>
        <v>0</v>
      </c>
      <c r="BH960" s="143">
        <f>IF(N960="sníž. přenesená",J960,0)</f>
        <v>0</v>
      </c>
      <c r="BI960" s="143">
        <f>IF(N960="nulová",J960,0)</f>
        <v>0</v>
      </c>
      <c r="BJ960" s="16" t="s">
        <v>86</v>
      </c>
      <c r="BK960" s="143">
        <f>ROUND(I960*H960,2)</f>
        <v>0</v>
      </c>
      <c r="BL960" s="16" t="s">
        <v>245</v>
      </c>
      <c r="BM960" s="142" t="s">
        <v>1998</v>
      </c>
    </row>
    <row r="961" spans="2:65" s="1" customFormat="1" ht="24.2" customHeight="1">
      <c r="B961" s="31"/>
      <c r="C961" s="131" t="s">
        <v>1999</v>
      </c>
      <c r="D961" s="131" t="s">
        <v>165</v>
      </c>
      <c r="E961" s="132" t="s">
        <v>2000</v>
      </c>
      <c r="F961" s="133" t="s">
        <v>2001</v>
      </c>
      <c r="G961" s="134" t="s">
        <v>176</v>
      </c>
      <c r="H961" s="135">
        <v>64.2</v>
      </c>
      <c r="I961" s="136"/>
      <c r="J961" s="137">
        <f>ROUND(I961*H961,2)</f>
        <v>0</v>
      </c>
      <c r="K961" s="133" t="s">
        <v>169</v>
      </c>
      <c r="L961" s="31"/>
      <c r="M961" s="138" t="s">
        <v>1</v>
      </c>
      <c r="N961" s="139" t="s">
        <v>43</v>
      </c>
      <c r="P961" s="140">
        <f>O961*H961</f>
        <v>0</v>
      </c>
      <c r="Q961" s="140">
        <v>1.2E-4</v>
      </c>
      <c r="R961" s="140">
        <f>Q961*H961</f>
        <v>7.7040000000000008E-3</v>
      </c>
      <c r="S961" s="140">
        <v>0</v>
      </c>
      <c r="T961" s="141">
        <f>S961*H961</f>
        <v>0</v>
      </c>
      <c r="AR961" s="142" t="s">
        <v>245</v>
      </c>
      <c r="AT961" s="142" t="s">
        <v>165</v>
      </c>
      <c r="AU961" s="142" t="s">
        <v>88</v>
      </c>
      <c r="AY961" s="16" t="s">
        <v>162</v>
      </c>
      <c r="BE961" s="143">
        <f>IF(N961="základní",J961,0)</f>
        <v>0</v>
      </c>
      <c r="BF961" s="143">
        <f>IF(N961="snížená",J961,0)</f>
        <v>0</v>
      </c>
      <c r="BG961" s="143">
        <f>IF(N961="zákl. přenesená",J961,0)</f>
        <v>0</v>
      </c>
      <c r="BH961" s="143">
        <f>IF(N961="sníž. přenesená",J961,0)</f>
        <v>0</v>
      </c>
      <c r="BI961" s="143">
        <f>IF(N961="nulová",J961,0)</f>
        <v>0</v>
      </c>
      <c r="BJ961" s="16" t="s">
        <v>86</v>
      </c>
      <c r="BK961" s="143">
        <f>ROUND(I961*H961,2)</f>
        <v>0</v>
      </c>
      <c r="BL961" s="16" t="s">
        <v>245</v>
      </c>
      <c r="BM961" s="142" t="s">
        <v>2002</v>
      </c>
    </row>
    <row r="962" spans="2:65" s="11" customFormat="1" ht="22.9" customHeight="1">
      <c r="B962" s="119"/>
      <c r="D962" s="120" t="s">
        <v>77</v>
      </c>
      <c r="E962" s="129" t="s">
        <v>2003</v>
      </c>
      <c r="F962" s="129" t="s">
        <v>2004</v>
      </c>
      <c r="I962" s="122"/>
      <c r="J962" s="130">
        <f>BK962</f>
        <v>0</v>
      </c>
      <c r="L962" s="119"/>
      <c r="M962" s="124"/>
      <c r="P962" s="125">
        <f>SUM(P963:P970)</f>
        <v>0</v>
      </c>
      <c r="R962" s="125">
        <f>SUM(R963:R970)</f>
        <v>1.5567299999999999</v>
      </c>
      <c r="T962" s="126">
        <f>SUM(T963:T970)</f>
        <v>0</v>
      </c>
      <c r="AR962" s="120" t="s">
        <v>88</v>
      </c>
      <c r="AT962" s="127" t="s">
        <v>77</v>
      </c>
      <c r="AU962" s="127" t="s">
        <v>86</v>
      </c>
      <c r="AY962" s="120" t="s">
        <v>162</v>
      </c>
      <c r="BK962" s="128">
        <f>SUM(BK963:BK970)</f>
        <v>0</v>
      </c>
    </row>
    <row r="963" spans="2:65" s="1" customFormat="1" ht="24.2" customHeight="1">
      <c r="B963" s="31"/>
      <c r="C963" s="131" t="s">
        <v>2005</v>
      </c>
      <c r="D963" s="131" t="s">
        <v>165</v>
      </c>
      <c r="E963" s="132" t="s">
        <v>2006</v>
      </c>
      <c r="F963" s="133" t="s">
        <v>2007</v>
      </c>
      <c r="G963" s="134" t="s">
        <v>176</v>
      </c>
      <c r="H963" s="135">
        <v>3177</v>
      </c>
      <c r="I963" s="136"/>
      <c r="J963" s="137">
        <f>ROUND(I963*H963,2)</f>
        <v>0</v>
      </c>
      <c r="K963" s="133" t="s">
        <v>169</v>
      </c>
      <c r="L963" s="31"/>
      <c r="M963" s="138" t="s">
        <v>1</v>
      </c>
      <c r="N963" s="139" t="s">
        <v>43</v>
      </c>
      <c r="P963" s="140">
        <f>O963*H963</f>
        <v>0</v>
      </c>
      <c r="Q963" s="140">
        <v>2.0000000000000001E-4</v>
      </c>
      <c r="R963" s="140">
        <f>Q963*H963</f>
        <v>0.63540000000000008</v>
      </c>
      <c r="S963" s="140">
        <v>0</v>
      </c>
      <c r="T963" s="141">
        <f>S963*H963</f>
        <v>0</v>
      </c>
      <c r="AR963" s="142" t="s">
        <v>245</v>
      </c>
      <c r="AT963" s="142" t="s">
        <v>165</v>
      </c>
      <c r="AU963" s="142" t="s">
        <v>88</v>
      </c>
      <c r="AY963" s="16" t="s">
        <v>162</v>
      </c>
      <c r="BE963" s="143">
        <f>IF(N963="základní",J963,0)</f>
        <v>0</v>
      </c>
      <c r="BF963" s="143">
        <f>IF(N963="snížená",J963,0)</f>
        <v>0</v>
      </c>
      <c r="BG963" s="143">
        <f>IF(N963="zákl. přenesená",J963,0)</f>
        <v>0</v>
      </c>
      <c r="BH963" s="143">
        <f>IF(N963="sníž. přenesená",J963,0)</f>
        <v>0</v>
      </c>
      <c r="BI963" s="143">
        <f>IF(N963="nulová",J963,0)</f>
        <v>0</v>
      </c>
      <c r="BJ963" s="16" t="s">
        <v>86</v>
      </c>
      <c r="BK963" s="143">
        <f>ROUND(I963*H963,2)</f>
        <v>0</v>
      </c>
      <c r="BL963" s="16" t="s">
        <v>245</v>
      </c>
      <c r="BM963" s="142" t="s">
        <v>2008</v>
      </c>
    </row>
    <row r="964" spans="2:65" s="1" customFormat="1" ht="19.5">
      <c r="B964" s="31"/>
      <c r="D964" s="144" t="s">
        <v>172</v>
      </c>
      <c r="F964" s="145" t="s">
        <v>1953</v>
      </c>
      <c r="I964" s="146"/>
      <c r="L964" s="31"/>
      <c r="M964" s="147"/>
      <c r="T964" s="55"/>
      <c r="AT964" s="16" t="s">
        <v>172</v>
      </c>
      <c r="AU964" s="16" t="s">
        <v>88</v>
      </c>
    </row>
    <row r="965" spans="2:65" s="14" customFormat="1" ht="11.25">
      <c r="B965" s="162"/>
      <c r="D965" s="144" t="s">
        <v>179</v>
      </c>
      <c r="E965" s="163" t="s">
        <v>1</v>
      </c>
      <c r="F965" s="164" t="s">
        <v>2009</v>
      </c>
      <c r="H965" s="163" t="s">
        <v>1</v>
      </c>
      <c r="I965" s="165"/>
      <c r="L965" s="162"/>
      <c r="M965" s="166"/>
      <c r="T965" s="167"/>
      <c r="AT965" s="163" t="s">
        <v>179</v>
      </c>
      <c r="AU965" s="163" t="s">
        <v>88</v>
      </c>
      <c r="AV965" s="14" t="s">
        <v>86</v>
      </c>
      <c r="AW965" s="14" t="s">
        <v>34</v>
      </c>
      <c r="AX965" s="14" t="s">
        <v>78</v>
      </c>
      <c r="AY965" s="163" t="s">
        <v>162</v>
      </c>
    </row>
    <row r="966" spans="2:65" s="12" customFormat="1" ht="11.25">
      <c r="B966" s="148"/>
      <c r="D966" s="144" t="s">
        <v>179</v>
      </c>
      <c r="E966" s="149" t="s">
        <v>1</v>
      </c>
      <c r="F966" s="150" t="s">
        <v>2010</v>
      </c>
      <c r="H966" s="151">
        <v>628</v>
      </c>
      <c r="I966" s="152"/>
      <c r="L966" s="148"/>
      <c r="M966" s="153"/>
      <c r="T966" s="154"/>
      <c r="AT966" s="149" t="s">
        <v>179</v>
      </c>
      <c r="AU966" s="149" t="s">
        <v>88</v>
      </c>
      <c r="AV966" s="12" t="s">
        <v>88</v>
      </c>
      <c r="AW966" s="12" t="s">
        <v>34</v>
      </c>
      <c r="AX966" s="12" t="s">
        <v>78</v>
      </c>
      <c r="AY966" s="149" t="s">
        <v>162</v>
      </c>
    </row>
    <row r="967" spans="2:65" s="14" customFormat="1" ht="11.25">
      <c r="B967" s="162"/>
      <c r="D967" s="144" t="s">
        <v>179</v>
      </c>
      <c r="E967" s="163" t="s">
        <v>1</v>
      </c>
      <c r="F967" s="164" t="s">
        <v>2011</v>
      </c>
      <c r="H967" s="163" t="s">
        <v>1</v>
      </c>
      <c r="I967" s="165"/>
      <c r="L967" s="162"/>
      <c r="M967" s="166"/>
      <c r="T967" s="167"/>
      <c r="AT967" s="163" t="s">
        <v>179</v>
      </c>
      <c r="AU967" s="163" t="s">
        <v>88</v>
      </c>
      <c r="AV967" s="14" t="s">
        <v>86</v>
      </c>
      <c r="AW967" s="14" t="s">
        <v>34</v>
      </c>
      <c r="AX967" s="14" t="s">
        <v>78</v>
      </c>
      <c r="AY967" s="163" t="s">
        <v>162</v>
      </c>
    </row>
    <row r="968" spans="2:65" s="12" customFormat="1" ht="11.25">
      <c r="B968" s="148"/>
      <c r="D968" s="144" t="s">
        <v>179</v>
      </c>
      <c r="E968" s="149" t="s">
        <v>1</v>
      </c>
      <c r="F968" s="150" t="s">
        <v>2012</v>
      </c>
      <c r="H968" s="151">
        <v>2549</v>
      </c>
      <c r="I968" s="152"/>
      <c r="L968" s="148"/>
      <c r="M968" s="153"/>
      <c r="T968" s="154"/>
      <c r="AT968" s="149" t="s">
        <v>179</v>
      </c>
      <c r="AU968" s="149" t="s">
        <v>88</v>
      </c>
      <c r="AV968" s="12" t="s">
        <v>88</v>
      </c>
      <c r="AW968" s="12" t="s">
        <v>34</v>
      </c>
      <c r="AX968" s="12" t="s">
        <v>78</v>
      </c>
      <c r="AY968" s="149" t="s">
        <v>162</v>
      </c>
    </row>
    <row r="969" spans="2:65" s="13" customFormat="1" ht="11.25">
      <c r="B969" s="155"/>
      <c r="D969" s="144" t="s">
        <v>179</v>
      </c>
      <c r="E969" s="156" t="s">
        <v>1</v>
      </c>
      <c r="F969" s="157" t="s">
        <v>181</v>
      </c>
      <c r="H969" s="158">
        <v>3177</v>
      </c>
      <c r="I969" s="159"/>
      <c r="L969" s="155"/>
      <c r="M969" s="160"/>
      <c r="T969" s="161"/>
      <c r="AT969" s="156" t="s">
        <v>179</v>
      </c>
      <c r="AU969" s="156" t="s">
        <v>88</v>
      </c>
      <c r="AV969" s="13" t="s">
        <v>170</v>
      </c>
      <c r="AW969" s="13" t="s">
        <v>34</v>
      </c>
      <c r="AX969" s="13" t="s">
        <v>86</v>
      </c>
      <c r="AY969" s="156" t="s">
        <v>162</v>
      </c>
    </row>
    <row r="970" spans="2:65" s="1" customFormat="1" ht="24.2" customHeight="1">
      <c r="B970" s="31"/>
      <c r="C970" s="131" t="s">
        <v>2013</v>
      </c>
      <c r="D970" s="131" t="s">
        <v>165</v>
      </c>
      <c r="E970" s="132" t="s">
        <v>2014</v>
      </c>
      <c r="F970" s="133" t="s">
        <v>2015</v>
      </c>
      <c r="G970" s="134" t="s">
        <v>176</v>
      </c>
      <c r="H970" s="135">
        <v>3177</v>
      </c>
      <c r="I970" s="136"/>
      <c r="J970" s="137">
        <f>ROUND(I970*H970,2)</f>
        <v>0</v>
      </c>
      <c r="K970" s="133" t="s">
        <v>169</v>
      </c>
      <c r="L970" s="31"/>
      <c r="M970" s="138" t="s">
        <v>1</v>
      </c>
      <c r="N970" s="139" t="s">
        <v>43</v>
      </c>
      <c r="P970" s="140">
        <f>O970*H970</f>
        <v>0</v>
      </c>
      <c r="Q970" s="140">
        <v>2.9E-4</v>
      </c>
      <c r="R970" s="140">
        <f>Q970*H970</f>
        <v>0.92132999999999998</v>
      </c>
      <c r="S970" s="140">
        <v>0</v>
      </c>
      <c r="T970" s="141">
        <f>S970*H970</f>
        <v>0</v>
      </c>
      <c r="AR970" s="142" t="s">
        <v>245</v>
      </c>
      <c r="AT970" s="142" t="s">
        <v>165</v>
      </c>
      <c r="AU970" s="142" t="s">
        <v>88</v>
      </c>
      <c r="AY970" s="16" t="s">
        <v>162</v>
      </c>
      <c r="BE970" s="143">
        <f>IF(N970="základní",J970,0)</f>
        <v>0</v>
      </c>
      <c r="BF970" s="143">
        <f>IF(N970="snížená",J970,0)</f>
        <v>0</v>
      </c>
      <c r="BG970" s="143">
        <f>IF(N970="zákl. přenesená",J970,0)</f>
        <v>0</v>
      </c>
      <c r="BH970" s="143">
        <f>IF(N970="sníž. přenesená",J970,0)</f>
        <v>0</v>
      </c>
      <c r="BI970" s="143">
        <f>IF(N970="nulová",J970,0)</f>
        <v>0</v>
      </c>
      <c r="BJ970" s="16" t="s">
        <v>86</v>
      </c>
      <c r="BK970" s="143">
        <f>ROUND(I970*H970,2)</f>
        <v>0</v>
      </c>
      <c r="BL970" s="16" t="s">
        <v>245</v>
      </c>
      <c r="BM970" s="142" t="s">
        <v>2016</v>
      </c>
    </row>
    <row r="971" spans="2:65" s="11" customFormat="1" ht="25.9" customHeight="1">
      <c r="B971" s="119"/>
      <c r="D971" s="120" t="s">
        <v>77</v>
      </c>
      <c r="E971" s="121" t="s">
        <v>644</v>
      </c>
      <c r="F971" s="121" t="s">
        <v>2017</v>
      </c>
      <c r="I971" s="122"/>
      <c r="J971" s="123">
        <f>BK971</f>
        <v>0</v>
      </c>
      <c r="L971" s="119"/>
      <c r="M971" s="124"/>
      <c r="P971" s="125">
        <f>P972</f>
        <v>0</v>
      </c>
      <c r="R971" s="125">
        <f>R972</f>
        <v>0</v>
      </c>
      <c r="T971" s="126">
        <f>T972</f>
        <v>0</v>
      </c>
      <c r="AR971" s="120" t="s">
        <v>182</v>
      </c>
      <c r="AT971" s="127" t="s">
        <v>77</v>
      </c>
      <c r="AU971" s="127" t="s">
        <v>78</v>
      </c>
      <c r="AY971" s="120" t="s">
        <v>162</v>
      </c>
      <c r="BK971" s="128">
        <f>BK972</f>
        <v>0</v>
      </c>
    </row>
    <row r="972" spans="2:65" s="11" customFormat="1" ht="22.9" customHeight="1">
      <c r="B972" s="119"/>
      <c r="D972" s="120" t="s">
        <v>77</v>
      </c>
      <c r="E972" s="129" t="s">
        <v>2018</v>
      </c>
      <c r="F972" s="129" t="s">
        <v>2019</v>
      </c>
      <c r="I972" s="122"/>
      <c r="J972" s="130">
        <f>BK972</f>
        <v>0</v>
      </c>
      <c r="L972" s="119"/>
      <c r="M972" s="124"/>
      <c r="P972" s="125">
        <f>P973</f>
        <v>0</v>
      </c>
      <c r="R972" s="125">
        <f>R973</f>
        <v>0</v>
      </c>
      <c r="T972" s="126">
        <f>T973</f>
        <v>0</v>
      </c>
      <c r="AR972" s="120" t="s">
        <v>182</v>
      </c>
      <c r="AT972" s="127" t="s">
        <v>77</v>
      </c>
      <c r="AU972" s="127" t="s">
        <v>86</v>
      </c>
      <c r="AY972" s="120" t="s">
        <v>162</v>
      </c>
      <c r="BK972" s="128">
        <f>BK973</f>
        <v>0</v>
      </c>
    </row>
    <row r="973" spans="2:65" s="1" customFormat="1" ht="24.2" customHeight="1">
      <c r="B973" s="31"/>
      <c r="C973" s="131" t="s">
        <v>2020</v>
      </c>
      <c r="D973" s="131" t="s">
        <v>165</v>
      </c>
      <c r="E973" s="132" t="s">
        <v>2021</v>
      </c>
      <c r="F973" s="133" t="s">
        <v>2022</v>
      </c>
      <c r="G973" s="134" t="s">
        <v>353</v>
      </c>
      <c r="H973" s="135">
        <v>2.5</v>
      </c>
      <c r="I973" s="136"/>
      <c r="J973" s="137">
        <f>ROUND(I973*H973,2)</f>
        <v>0</v>
      </c>
      <c r="K973" s="133" t="s">
        <v>1</v>
      </c>
      <c r="L973" s="31"/>
      <c r="M973" s="168" t="s">
        <v>1</v>
      </c>
      <c r="N973" s="169" t="s">
        <v>43</v>
      </c>
      <c r="O973" s="170"/>
      <c r="P973" s="171">
        <f>O973*H973</f>
        <v>0</v>
      </c>
      <c r="Q973" s="171">
        <v>0</v>
      </c>
      <c r="R973" s="171">
        <f>Q973*H973</f>
        <v>0</v>
      </c>
      <c r="S973" s="171">
        <v>0</v>
      </c>
      <c r="T973" s="172">
        <f>S973*H973</f>
        <v>0</v>
      </c>
      <c r="AR973" s="142" t="s">
        <v>489</v>
      </c>
      <c r="AT973" s="142" t="s">
        <v>165</v>
      </c>
      <c r="AU973" s="142" t="s">
        <v>88</v>
      </c>
      <c r="AY973" s="16" t="s">
        <v>162</v>
      </c>
      <c r="BE973" s="143">
        <f>IF(N973="základní",J973,0)</f>
        <v>0</v>
      </c>
      <c r="BF973" s="143">
        <f>IF(N973="snížená",J973,0)</f>
        <v>0</v>
      </c>
      <c r="BG973" s="143">
        <f>IF(N973="zákl. přenesená",J973,0)</f>
        <v>0</v>
      </c>
      <c r="BH973" s="143">
        <f>IF(N973="sníž. přenesená",J973,0)</f>
        <v>0</v>
      </c>
      <c r="BI973" s="143">
        <f>IF(N973="nulová",J973,0)</f>
        <v>0</v>
      </c>
      <c r="BJ973" s="16" t="s">
        <v>86</v>
      </c>
      <c r="BK973" s="143">
        <f>ROUND(I973*H973,2)</f>
        <v>0</v>
      </c>
      <c r="BL973" s="16" t="s">
        <v>489</v>
      </c>
      <c r="BM973" s="142" t="s">
        <v>2023</v>
      </c>
    </row>
    <row r="974" spans="2:65" s="1" customFormat="1" ht="6.95" customHeight="1">
      <c r="B974" s="43"/>
      <c r="C974" s="44"/>
      <c r="D974" s="44"/>
      <c r="E974" s="44"/>
      <c r="F974" s="44"/>
      <c r="G974" s="44"/>
      <c r="H974" s="44"/>
      <c r="I974" s="44"/>
      <c r="J974" s="44"/>
      <c r="K974" s="44"/>
      <c r="L974" s="31"/>
    </row>
  </sheetData>
  <sheetProtection algorithmName="SHA-512" hashValue="C2c9hYHaku+iglokXz99gu54ng0xwXpM1o7Cy2oBwK57pxKeblh38HHmcvb9fpL3dtpXxsJw+PhYhQVNpb8UEw==" saltValue="9RB/I/LJHX0VminTv31ov/CVTyXP9LatgluDN3OnZUYdLyo+uVhLdZU+miMi9eMG0EwS8XEONFg6E9pU92WLhw==" spinCount="100000" sheet="1" objects="1" scenarios="1" formatColumns="0" formatRows="0" autoFilter="0"/>
  <autoFilter ref="C144:K973" xr:uid="{00000000-0009-0000-0000-000002000000}"/>
  <mergeCells count="9">
    <mergeCell ref="E87:H87"/>
    <mergeCell ref="E135:H135"/>
    <mergeCell ref="E137:H13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6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94</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2024</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ROUND(J126,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ROUND((SUM(BE126:BE263)),  2)</f>
        <v>0</v>
      </c>
      <c r="I33" s="91">
        <v>0.21</v>
      </c>
      <c r="J33" s="90">
        <f>ROUND(((SUM(BE126:BE263))*I33),  2)</f>
        <v>0</v>
      </c>
      <c r="L33" s="31"/>
    </row>
    <row r="34" spans="2:12" s="1" customFormat="1" ht="14.45" customHeight="1">
      <c r="B34" s="31"/>
      <c r="E34" s="26" t="s">
        <v>44</v>
      </c>
      <c r="F34" s="90">
        <f>ROUND((SUM(BF126:BF263)),  2)</f>
        <v>0</v>
      </c>
      <c r="I34" s="91">
        <v>0.15</v>
      </c>
      <c r="J34" s="90">
        <f>ROUND(((SUM(BF126:BF263))*I34),  2)</f>
        <v>0</v>
      </c>
      <c r="L34" s="31"/>
    </row>
    <row r="35" spans="2:12" s="1" customFormat="1" ht="14.45" hidden="1" customHeight="1">
      <c r="B35" s="31"/>
      <c r="E35" s="26" t="s">
        <v>45</v>
      </c>
      <c r="F35" s="90">
        <f>ROUND((SUM(BG126:BG263)),  2)</f>
        <v>0</v>
      </c>
      <c r="I35" s="91">
        <v>0.21</v>
      </c>
      <c r="J35" s="90">
        <f>0</f>
        <v>0</v>
      </c>
      <c r="L35" s="31"/>
    </row>
    <row r="36" spans="2:12" s="1" customFormat="1" ht="14.45" hidden="1" customHeight="1">
      <c r="B36" s="31"/>
      <c r="E36" s="26" t="s">
        <v>46</v>
      </c>
      <c r="F36" s="90">
        <f>ROUND((SUM(BH126:BH263)),  2)</f>
        <v>0</v>
      </c>
      <c r="I36" s="91">
        <v>0.15</v>
      </c>
      <c r="J36" s="90">
        <f>0</f>
        <v>0</v>
      </c>
      <c r="L36" s="31"/>
    </row>
    <row r="37" spans="2:12" s="1" customFormat="1" ht="14.45" hidden="1" customHeight="1">
      <c r="B37" s="31"/>
      <c r="E37" s="26" t="s">
        <v>47</v>
      </c>
      <c r="F37" s="90">
        <f>ROUND((SUM(BI126:BI263)),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01 - 3-OBJEKT HZ - ZDRAVOTECHNIKA</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J126</f>
        <v>0</v>
      </c>
      <c r="L96" s="31"/>
      <c r="AU96" s="16" t="s">
        <v>135</v>
      </c>
    </row>
    <row r="97" spans="2:12" s="8" customFormat="1" ht="24.95" hidden="1" customHeight="1">
      <c r="B97" s="103"/>
      <c r="D97" s="104" t="s">
        <v>2025</v>
      </c>
      <c r="E97" s="105"/>
      <c r="F97" s="105"/>
      <c r="G97" s="105"/>
      <c r="H97" s="105"/>
      <c r="I97" s="105"/>
      <c r="J97" s="106">
        <f>J127</f>
        <v>0</v>
      </c>
      <c r="L97" s="103"/>
    </row>
    <row r="98" spans="2:12" s="9" customFormat="1" ht="19.899999999999999" hidden="1" customHeight="1">
      <c r="B98" s="107"/>
      <c r="D98" s="108" t="s">
        <v>2026</v>
      </c>
      <c r="E98" s="109"/>
      <c r="F98" s="109"/>
      <c r="G98" s="109"/>
      <c r="H98" s="109"/>
      <c r="I98" s="109"/>
      <c r="J98" s="110">
        <f>J128</f>
        <v>0</v>
      </c>
      <c r="L98" s="107"/>
    </row>
    <row r="99" spans="2:12" s="8" customFormat="1" ht="24.95" hidden="1" customHeight="1">
      <c r="B99" s="103"/>
      <c r="D99" s="104" t="s">
        <v>2027</v>
      </c>
      <c r="E99" s="105"/>
      <c r="F99" s="105"/>
      <c r="G99" s="105"/>
      <c r="H99" s="105"/>
      <c r="I99" s="105"/>
      <c r="J99" s="106">
        <f>J158</f>
        <v>0</v>
      </c>
      <c r="L99" s="103"/>
    </row>
    <row r="100" spans="2:12" s="9" customFormat="1" ht="19.899999999999999" hidden="1" customHeight="1">
      <c r="B100" s="107"/>
      <c r="D100" s="108" t="s">
        <v>2026</v>
      </c>
      <c r="E100" s="109"/>
      <c r="F100" s="109"/>
      <c r="G100" s="109"/>
      <c r="H100" s="109"/>
      <c r="I100" s="109"/>
      <c r="J100" s="110">
        <f>J159</f>
        <v>0</v>
      </c>
      <c r="L100" s="107"/>
    </row>
    <row r="101" spans="2:12" s="8" customFormat="1" ht="24.95" hidden="1" customHeight="1">
      <c r="B101" s="103"/>
      <c r="D101" s="104" t="s">
        <v>2028</v>
      </c>
      <c r="E101" s="105"/>
      <c r="F101" s="105"/>
      <c r="G101" s="105"/>
      <c r="H101" s="105"/>
      <c r="I101" s="105"/>
      <c r="J101" s="106">
        <f>J191</f>
        <v>0</v>
      </c>
      <c r="L101" s="103"/>
    </row>
    <row r="102" spans="2:12" s="9" customFormat="1" ht="19.899999999999999" hidden="1" customHeight="1">
      <c r="B102" s="107"/>
      <c r="D102" s="108" t="s">
        <v>2026</v>
      </c>
      <c r="E102" s="109"/>
      <c r="F102" s="109"/>
      <c r="G102" s="109"/>
      <c r="H102" s="109"/>
      <c r="I102" s="109"/>
      <c r="J102" s="110">
        <f>J192</f>
        <v>0</v>
      </c>
      <c r="L102" s="107"/>
    </row>
    <row r="103" spans="2:12" s="8" customFormat="1" ht="24.95" hidden="1" customHeight="1">
      <c r="B103" s="103"/>
      <c r="D103" s="104" t="s">
        <v>2029</v>
      </c>
      <c r="E103" s="105"/>
      <c r="F103" s="105"/>
      <c r="G103" s="105"/>
      <c r="H103" s="105"/>
      <c r="I103" s="105"/>
      <c r="J103" s="106">
        <f>J208</f>
        <v>0</v>
      </c>
      <c r="L103" s="103"/>
    </row>
    <row r="104" spans="2:12" s="9" customFormat="1" ht="19.899999999999999" hidden="1" customHeight="1">
      <c r="B104" s="107"/>
      <c r="D104" s="108" t="s">
        <v>2026</v>
      </c>
      <c r="E104" s="109"/>
      <c r="F104" s="109"/>
      <c r="G104" s="109"/>
      <c r="H104" s="109"/>
      <c r="I104" s="109"/>
      <c r="J104" s="110">
        <f>J209</f>
        <v>0</v>
      </c>
      <c r="L104" s="107"/>
    </row>
    <row r="105" spans="2:12" s="8" customFormat="1" ht="24.95" hidden="1" customHeight="1">
      <c r="B105" s="103"/>
      <c r="D105" s="104" t="s">
        <v>2030</v>
      </c>
      <c r="E105" s="105"/>
      <c r="F105" s="105"/>
      <c r="G105" s="105"/>
      <c r="H105" s="105"/>
      <c r="I105" s="105"/>
      <c r="J105" s="106">
        <f>J222</f>
        <v>0</v>
      </c>
      <c r="L105" s="103"/>
    </row>
    <row r="106" spans="2:12" s="9" customFormat="1" ht="19.899999999999999" hidden="1" customHeight="1">
      <c r="B106" s="107"/>
      <c r="D106" s="108" t="s">
        <v>2026</v>
      </c>
      <c r="E106" s="109"/>
      <c r="F106" s="109"/>
      <c r="G106" s="109"/>
      <c r="H106" s="109"/>
      <c r="I106" s="109"/>
      <c r="J106" s="110">
        <f>J223</f>
        <v>0</v>
      </c>
      <c r="L106" s="107"/>
    </row>
    <row r="107" spans="2:12" s="1" customFormat="1" ht="21.75" hidden="1" customHeight="1">
      <c r="B107" s="31"/>
      <c r="L107" s="31"/>
    </row>
    <row r="108" spans="2:12" s="1" customFormat="1" ht="6.95" hidden="1" customHeight="1">
      <c r="B108" s="43"/>
      <c r="C108" s="44"/>
      <c r="D108" s="44"/>
      <c r="E108" s="44"/>
      <c r="F108" s="44"/>
      <c r="G108" s="44"/>
      <c r="H108" s="44"/>
      <c r="I108" s="44"/>
      <c r="J108" s="44"/>
      <c r="K108" s="44"/>
      <c r="L108" s="31"/>
    </row>
    <row r="109" spans="2:12" ht="11.25" hidden="1"/>
    <row r="110" spans="2:12" ht="11.25" hidden="1"/>
    <row r="111" spans="2:12" ht="11.25" hidden="1"/>
    <row r="112" spans="2:12" s="1" customFormat="1" ht="6.95" customHeight="1">
      <c r="B112" s="45"/>
      <c r="C112" s="46"/>
      <c r="D112" s="46"/>
      <c r="E112" s="46"/>
      <c r="F112" s="46"/>
      <c r="G112" s="46"/>
      <c r="H112" s="46"/>
      <c r="I112" s="46"/>
      <c r="J112" s="46"/>
      <c r="K112" s="46"/>
      <c r="L112" s="31"/>
    </row>
    <row r="113" spans="2:63" s="1" customFormat="1" ht="24.95" customHeight="1">
      <c r="B113" s="31"/>
      <c r="C113" s="20" t="s">
        <v>147</v>
      </c>
      <c r="L113" s="31"/>
    </row>
    <row r="114" spans="2:63" s="1" customFormat="1" ht="6.95" customHeight="1">
      <c r="B114" s="31"/>
      <c r="L114" s="31"/>
    </row>
    <row r="115" spans="2:63" s="1" customFormat="1" ht="12" customHeight="1">
      <c r="B115" s="31"/>
      <c r="C115" s="26" t="s">
        <v>16</v>
      </c>
      <c r="L115" s="31"/>
    </row>
    <row r="116" spans="2:63" s="1" customFormat="1" ht="26.25" customHeight="1">
      <c r="B116" s="31"/>
      <c r="E116" s="228" t="str">
        <f>E7</f>
        <v>STAVEBNÍ ÚPRAVY HASIČSKÉ ZBROJNICE HEŘMANICE - SLEZSKÁ OSTRAVA</v>
      </c>
      <c r="F116" s="229"/>
      <c r="G116" s="229"/>
      <c r="H116" s="229"/>
      <c r="L116" s="31"/>
    </row>
    <row r="117" spans="2:63" s="1" customFormat="1" ht="12" customHeight="1">
      <c r="B117" s="31"/>
      <c r="C117" s="26" t="s">
        <v>129</v>
      </c>
      <c r="L117" s="31"/>
    </row>
    <row r="118" spans="2:63" s="1" customFormat="1" ht="16.5" customHeight="1">
      <c r="B118" s="31"/>
      <c r="E118" s="194" t="str">
        <f>E9</f>
        <v>SO 01 - 3-OBJEKT HZ - ZDRAVOTECHNIKA</v>
      </c>
      <c r="F118" s="230"/>
      <c r="G118" s="230"/>
      <c r="H118" s="230"/>
      <c r="L118" s="31"/>
    </row>
    <row r="119" spans="2:63" s="1" customFormat="1" ht="6.95" customHeight="1">
      <c r="B119" s="31"/>
      <c r="L119" s="31"/>
    </row>
    <row r="120" spans="2:63" s="1" customFormat="1" ht="12" customHeight="1">
      <c r="B120" s="31"/>
      <c r="C120" s="26" t="s">
        <v>20</v>
      </c>
      <c r="F120" s="24" t="str">
        <f>F12</f>
        <v>SLEZSKÁ OSTRAVA</v>
      </c>
      <c r="I120" s="26" t="s">
        <v>22</v>
      </c>
      <c r="J120" s="51" t="str">
        <f>IF(J12="","",J12)</f>
        <v>10. 8. 2023</v>
      </c>
      <c r="L120" s="31"/>
    </row>
    <row r="121" spans="2:63" s="1" customFormat="1" ht="6.95" customHeight="1">
      <c r="B121" s="31"/>
      <c r="L121" s="31"/>
    </row>
    <row r="122" spans="2:63" s="1" customFormat="1" ht="15.2" customHeight="1">
      <c r="B122" s="31"/>
      <c r="C122" s="26" t="s">
        <v>24</v>
      </c>
      <c r="F122" s="24" t="str">
        <f>E15</f>
        <v>SMO - SLEZSKÁ OSTRAVA</v>
      </c>
      <c r="I122" s="26" t="s">
        <v>30</v>
      </c>
      <c r="J122" s="29" t="str">
        <f>E21</f>
        <v>SPAN s.r.o.</v>
      </c>
      <c r="L122" s="31"/>
    </row>
    <row r="123" spans="2:63" s="1" customFormat="1" ht="15.2" customHeight="1">
      <c r="B123" s="31"/>
      <c r="C123" s="26" t="s">
        <v>28</v>
      </c>
      <c r="F123" s="24" t="str">
        <f>IF(E18="","",E18)</f>
        <v>Vyplň údaj</v>
      </c>
      <c r="I123" s="26" t="s">
        <v>35</v>
      </c>
      <c r="J123" s="29" t="str">
        <f>E24</f>
        <v>SPAN S.R.O.</v>
      </c>
      <c r="L123" s="31"/>
    </row>
    <row r="124" spans="2:63" s="1" customFormat="1" ht="10.35" customHeight="1">
      <c r="B124" s="31"/>
      <c r="L124" s="31"/>
    </row>
    <row r="125" spans="2:63" s="10" customFormat="1" ht="29.25" customHeight="1">
      <c r="B125" s="111"/>
      <c r="C125" s="112" t="s">
        <v>148</v>
      </c>
      <c r="D125" s="113" t="s">
        <v>63</v>
      </c>
      <c r="E125" s="113" t="s">
        <v>59</v>
      </c>
      <c r="F125" s="113" t="s">
        <v>60</v>
      </c>
      <c r="G125" s="113" t="s">
        <v>149</v>
      </c>
      <c r="H125" s="113" t="s">
        <v>150</v>
      </c>
      <c r="I125" s="113" t="s">
        <v>151</v>
      </c>
      <c r="J125" s="113" t="s">
        <v>133</v>
      </c>
      <c r="K125" s="114" t="s">
        <v>152</v>
      </c>
      <c r="L125" s="111"/>
      <c r="M125" s="58" t="s">
        <v>1</v>
      </c>
      <c r="N125" s="59" t="s">
        <v>42</v>
      </c>
      <c r="O125" s="59" t="s">
        <v>153</v>
      </c>
      <c r="P125" s="59" t="s">
        <v>154</v>
      </c>
      <c r="Q125" s="59" t="s">
        <v>155</v>
      </c>
      <c r="R125" s="59" t="s">
        <v>156</v>
      </c>
      <c r="S125" s="59" t="s">
        <v>157</v>
      </c>
      <c r="T125" s="60" t="s">
        <v>158</v>
      </c>
    </row>
    <row r="126" spans="2:63" s="1" customFormat="1" ht="22.9" customHeight="1">
      <c r="B126" s="31"/>
      <c r="C126" s="63" t="s">
        <v>159</v>
      </c>
      <c r="J126" s="115">
        <f>BK126</f>
        <v>0</v>
      </c>
      <c r="L126" s="31"/>
      <c r="M126" s="61"/>
      <c r="N126" s="52"/>
      <c r="O126" s="52"/>
      <c r="P126" s="116">
        <f>P127+P158+P191+P208+P222</f>
        <v>0</v>
      </c>
      <c r="Q126" s="52"/>
      <c r="R126" s="116">
        <f>R127+R158+R191+R208+R222</f>
        <v>8.4218899999999994</v>
      </c>
      <c r="S126" s="52"/>
      <c r="T126" s="117">
        <f>T127+T158+T191+T208+T222</f>
        <v>0</v>
      </c>
      <c r="AT126" s="16" t="s">
        <v>77</v>
      </c>
      <c r="AU126" s="16" t="s">
        <v>135</v>
      </c>
      <c r="BK126" s="118">
        <f>BK127+BK158+BK191+BK208+BK222</f>
        <v>0</v>
      </c>
    </row>
    <row r="127" spans="2:63" s="11" customFormat="1" ht="25.9" customHeight="1">
      <c r="B127" s="119"/>
      <c r="D127" s="120" t="s">
        <v>77</v>
      </c>
      <c r="E127" s="121" t="s">
        <v>368</v>
      </c>
      <c r="F127" s="121" t="s">
        <v>2031</v>
      </c>
      <c r="I127" s="122"/>
      <c r="J127" s="123">
        <f>BK127</f>
        <v>0</v>
      </c>
      <c r="L127" s="119"/>
      <c r="M127" s="124"/>
      <c r="P127" s="125">
        <f>P128</f>
        <v>0</v>
      </c>
      <c r="R127" s="125">
        <f>R128</f>
        <v>6.172369999999999</v>
      </c>
      <c r="T127" s="126">
        <f>T128</f>
        <v>0</v>
      </c>
      <c r="AR127" s="120" t="s">
        <v>88</v>
      </c>
      <c r="AT127" s="127" t="s">
        <v>77</v>
      </c>
      <c r="AU127" s="127" t="s">
        <v>78</v>
      </c>
      <c r="AY127" s="120" t="s">
        <v>162</v>
      </c>
      <c r="BK127" s="128">
        <f>BK128</f>
        <v>0</v>
      </c>
    </row>
    <row r="128" spans="2:63" s="11" customFormat="1" ht="22.9" customHeight="1">
      <c r="B128" s="119"/>
      <c r="D128" s="120" t="s">
        <v>77</v>
      </c>
      <c r="E128" s="129" t="s">
        <v>2032</v>
      </c>
      <c r="F128" s="129" t="s">
        <v>1</v>
      </c>
      <c r="I128" s="122"/>
      <c r="J128" s="130">
        <f>BK128</f>
        <v>0</v>
      </c>
      <c r="L128" s="119"/>
      <c r="M128" s="124"/>
      <c r="P128" s="125">
        <f>SUM(P129:P157)</f>
        <v>0</v>
      </c>
      <c r="R128" s="125">
        <f>SUM(R129:R157)</f>
        <v>6.172369999999999</v>
      </c>
      <c r="T128" s="126">
        <f>SUM(T129:T157)</f>
        <v>0</v>
      </c>
      <c r="AR128" s="120" t="s">
        <v>88</v>
      </c>
      <c r="AT128" s="127" t="s">
        <v>77</v>
      </c>
      <c r="AU128" s="127" t="s">
        <v>86</v>
      </c>
      <c r="AY128" s="120" t="s">
        <v>162</v>
      </c>
      <c r="BK128" s="128">
        <f>SUM(BK129:BK157)</f>
        <v>0</v>
      </c>
    </row>
    <row r="129" spans="2:65" s="1" customFormat="1" ht="16.5" customHeight="1">
      <c r="B129" s="31"/>
      <c r="C129" s="131" t="s">
        <v>86</v>
      </c>
      <c r="D129" s="131" t="s">
        <v>165</v>
      </c>
      <c r="E129" s="132" t="s">
        <v>2033</v>
      </c>
      <c r="F129" s="133" t="s">
        <v>2034</v>
      </c>
      <c r="G129" s="134" t="s">
        <v>208</v>
      </c>
      <c r="H129" s="135">
        <v>7</v>
      </c>
      <c r="I129" s="136"/>
      <c r="J129" s="137">
        <f t="shared" ref="J129:J157" si="0">ROUND(I129*H129,2)</f>
        <v>0</v>
      </c>
      <c r="K129" s="133" t="s">
        <v>1</v>
      </c>
      <c r="L129" s="31"/>
      <c r="M129" s="138" t="s">
        <v>1</v>
      </c>
      <c r="N129" s="139" t="s">
        <v>43</v>
      </c>
      <c r="P129" s="140">
        <f t="shared" ref="P129:P157" si="1">O129*H129</f>
        <v>0</v>
      </c>
      <c r="Q129" s="140">
        <v>1.8960000000000001E-2</v>
      </c>
      <c r="R129" s="140">
        <f t="shared" ref="R129:R157" si="2">Q129*H129</f>
        <v>0.13272</v>
      </c>
      <c r="S129" s="140">
        <v>0</v>
      </c>
      <c r="T129" s="141">
        <f t="shared" ref="T129:T157" si="3">S129*H129</f>
        <v>0</v>
      </c>
      <c r="AR129" s="142" t="s">
        <v>170</v>
      </c>
      <c r="AT129" s="142" t="s">
        <v>165</v>
      </c>
      <c r="AU129" s="142" t="s">
        <v>88</v>
      </c>
      <c r="AY129" s="16" t="s">
        <v>162</v>
      </c>
      <c r="BE129" s="143">
        <f t="shared" ref="BE129:BE157" si="4">IF(N129="základní",J129,0)</f>
        <v>0</v>
      </c>
      <c r="BF129" s="143">
        <f t="shared" ref="BF129:BF157" si="5">IF(N129="snížená",J129,0)</f>
        <v>0</v>
      </c>
      <c r="BG129" s="143">
        <f t="shared" ref="BG129:BG157" si="6">IF(N129="zákl. přenesená",J129,0)</f>
        <v>0</v>
      </c>
      <c r="BH129" s="143">
        <f t="shared" ref="BH129:BH157" si="7">IF(N129="sníž. přenesená",J129,0)</f>
        <v>0</v>
      </c>
      <c r="BI129" s="143">
        <f t="shared" ref="BI129:BI157" si="8">IF(N129="nulová",J129,0)</f>
        <v>0</v>
      </c>
      <c r="BJ129" s="16" t="s">
        <v>86</v>
      </c>
      <c r="BK129" s="143">
        <f t="shared" ref="BK129:BK157" si="9">ROUND(I129*H129,2)</f>
        <v>0</v>
      </c>
      <c r="BL129" s="16" t="s">
        <v>170</v>
      </c>
      <c r="BM129" s="142" t="s">
        <v>88</v>
      </c>
    </row>
    <row r="130" spans="2:65" s="1" customFormat="1" ht="16.5" customHeight="1">
      <c r="B130" s="31"/>
      <c r="C130" s="131" t="s">
        <v>88</v>
      </c>
      <c r="D130" s="131" t="s">
        <v>165</v>
      </c>
      <c r="E130" s="132" t="s">
        <v>2035</v>
      </c>
      <c r="F130" s="133" t="s">
        <v>2036</v>
      </c>
      <c r="G130" s="134" t="s">
        <v>208</v>
      </c>
      <c r="H130" s="135">
        <v>8</v>
      </c>
      <c r="I130" s="136"/>
      <c r="J130" s="137">
        <f t="shared" si="0"/>
        <v>0</v>
      </c>
      <c r="K130" s="133" t="s">
        <v>1</v>
      </c>
      <c r="L130" s="31"/>
      <c r="M130" s="138" t="s">
        <v>1</v>
      </c>
      <c r="N130" s="139" t="s">
        <v>43</v>
      </c>
      <c r="P130" s="140">
        <f t="shared" si="1"/>
        <v>0</v>
      </c>
      <c r="Q130" s="140">
        <v>2.3910000000000001E-2</v>
      </c>
      <c r="R130" s="140">
        <f t="shared" si="2"/>
        <v>0.19128000000000001</v>
      </c>
      <c r="S130" s="140">
        <v>0</v>
      </c>
      <c r="T130" s="141">
        <f t="shared" si="3"/>
        <v>0</v>
      </c>
      <c r="AR130" s="142" t="s">
        <v>170</v>
      </c>
      <c r="AT130" s="142" t="s">
        <v>165</v>
      </c>
      <c r="AU130" s="142" t="s">
        <v>88</v>
      </c>
      <c r="AY130" s="16" t="s">
        <v>162</v>
      </c>
      <c r="BE130" s="143">
        <f t="shared" si="4"/>
        <v>0</v>
      </c>
      <c r="BF130" s="143">
        <f t="shared" si="5"/>
        <v>0</v>
      </c>
      <c r="BG130" s="143">
        <f t="shared" si="6"/>
        <v>0</v>
      </c>
      <c r="BH130" s="143">
        <f t="shared" si="7"/>
        <v>0</v>
      </c>
      <c r="BI130" s="143">
        <f t="shared" si="8"/>
        <v>0</v>
      </c>
      <c r="BJ130" s="16" t="s">
        <v>86</v>
      </c>
      <c r="BK130" s="143">
        <f t="shared" si="9"/>
        <v>0</v>
      </c>
      <c r="BL130" s="16" t="s">
        <v>170</v>
      </c>
      <c r="BM130" s="142" t="s">
        <v>170</v>
      </c>
    </row>
    <row r="131" spans="2:65" s="1" customFormat="1" ht="16.5" customHeight="1">
      <c r="B131" s="31"/>
      <c r="C131" s="131" t="s">
        <v>182</v>
      </c>
      <c r="D131" s="131" t="s">
        <v>165</v>
      </c>
      <c r="E131" s="132" t="s">
        <v>2037</v>
      </c>
      <c r="F131" s="133" t="s">
        <v>2038</v>
      </c>
      <c r="G131" s="134" t="s">
        <v>208</v>
      </c>
      <c r="H131" s="135">
        <v>244</v>
      </c>
      <c r="I131" s="136"/>
      <c r="J131" s="137">
        <f t="shared" si="0"/>
        <v>0</v>
      </c>
      <c r="K131" s="133" t="s">
        <v>1</v>
      </c>
      <c r="L131" s="31"/>
      <c r="M131" s="138" t="s">
        <v>1</v>
      </c>
      <c r="N131" s="139" t="s">
        <v>43</v>
      </c>
      <c r="P131" s="140">
        <f t="shared" si="1"/>
        <v>0</v>
      </c>
      <c r="Q131" s="140">
        <v>1.4579999999999999E-2</v>
      </c>
      <c r="R131" s="140">
        <f t="shared" si="2"/>
        <v>3.5575199999999998</v>
      </c>
      <c r="S131" s="140">
        <v>0</v>
      </c>
      <c r="T131" s="141">
        <f t="shared" si="3"/>
        <v>0</v>
      </c>
      <c r="AR131" s="142" t="s">
        <v>170</v>
      </c>
      <c r="AT131" s="142" t="s">
        <v>165</v>
      </c>
      <c r="AU131" s="142" t="s">
        <v>88</v>
      </c>
      <c r="AY131" s="16" t="s">
        <v>162</v>
      </c>
      <c r="BE131" s="143">
        <f t="shared" si="4"/>
        <v>0</v>
      </c>
      <c r="BF131" s="143">
        <f t="shared" si="5"/>
        <v>0</v>
      </c>
      <c r="BG131" s="143">
        <f t="shared" si="6"/>
        <v>0</v>
      </c>
      <c r="BH131" s="143">
        <f t="shared" si="7"/>
        <v>0</v>
      </c>
      <c r="BI131" s="143">
        <f t="shared" si="8"/>
        <v>0</v>
      </c>
      <c r="BJ131" s="16" t="s">
        <v>86</v>
      </c>
      <c r="BK131" s="143">
        <f t="shared" si="9"/>
        <v>0</v>
      </c>
      <c r="BL131" s="16" t="s">
        <v>170</v>
      </c>
      <c r="BM131" s="142" t="s">
        <v>196</v>
      </c>
    </row>
    <row r="132" spans="2:65" s="1" customFormat="1" ht="16.5" customHeight="1">
      <c r="B132" s="31"/>
      <c r="C132" s="131" t="s">
        <v>170</v>
      </c>
      <c r="D132" s="131" t="s">
        <v>165</v>
      </c>
      <c r="E132" s="132" t="s">
        <v>2039</v>
      </c>
      <c r="F132" s="133" t="s">
        <v>2040</v>
      </c>
      <c r="G132" s="134" t="s">
        <v>268</v>
      </c>
      <c r="H132" s="135">
        <v>4</v>
      </c>
      <c r="I132" s="136"/>
      <c r="J132" s="137">
        <f t="shared" si="0"/>
        <v>0</v>
      </c>
      <c r="K132" s="133" t="s">
        <v>1</v>
      </c>
      <c r="L132" s="31"/>
      <c r="M132" s="138" t="s">
        <v>1</v>
      </c>
      <c r="N132" s="139" t="s">
        <v>43</v>
      </c>
      <c r="P132" s="140">
        <f t="shared" si="1"/>
        <v>0</v>
      </c>
      <c r="Q132" s="140">
        <v>6.6E-4</v>
      </c>
      <c r="R132" s="140">
        <f t="shared" si="2"/>
        <v>2.64E-3</v>
      </c>
      <c r="S132" s="140">
        <v>0</v>
      </c>
      <c r="T132" s="141">
        <f t="shared" si="3"/>
        <v>0</v>
      </c>
      <c r="AR132" s="142" t="s">
        <v>245</v>
      </c>
      <c r="AT132" s="142" t="s">
        <v>165</v>
      </c>
      <c r="AU132" s="142" t="s">
        <v>88</v>
      </c>
      <c r="AY132" s="16" t="s">
        <v>162</v>
      </c>
      <c r="BE132" s="143">
        <f t="shared" si="4"/>
        <v>0</v>
      </c>
      <c r="BF132" s="143">
        <f t="shared" si="5"/>
        <v>0</v>
      </c>
      <c r="BG132" s="143">
        <f t="shared" si="6"/>
        <v>0</v>
      </c>
      <c r="BH132" s="143">
        <f t="shared" si="7"/>
        <v>0</v>
      </c>
      <c r="BI132" s="143">
        <f t="shared" si="8"/>
        <v>0</v>
      </c>
      <c r="BJ132" s="16" t="s">
        <v>86</v>
      </c>
      <c r="BK132" s="143">
        <f t="shared" si="9"/>
        <v>0</v>
      </c>
      <c r="BL132" s="16" t="s">
        <v>245</v>
      </c>
      <c r="BM132" s="142" t="s">
        <v>205</v>
      </c>
    </row>
    <row r="133" spans="2:65" s="1" customFormat="1" ht="16.5" customHeight="1">
      <c r="B133" s="31"/>
      <c r="C133" s="131" t="s">
        <v>191</v>
      </c>
      <c r="D133" s="131" t="s">
        <v>165</v>
      </c>
      <c r="E133" s="132" t="s">
        <v>2041</v>
      </c>
      <c r="F133" s="133" t="s">
        <v>2042</v>
      </c>
      <c r="G133" s="134" t="s">
        <v>268</v>
      </c>
      <c r="H133" s="135">
        <v>4</v>
      </c>
      <c r="I133" s="136"/>
      <c r="J133" s="137">
        <f t="shared" si="0"/>
        <v>0</v>
      </c>
      <c r="K133" s="133" t="s">
        <v>1</v>
      </c>
      <c r="L133" s="31"/>
      <c r="M133" s="138" t="s">
        <v>1</v>
      </c>
      <c r="N133" s="139" t="s">
        <v>43</v>
      </c>
      <c r="P133" s="140">
        <f t="shared" si="1"/>
        <v>0</v>
      </c>
      <c r="Q133" s="140">
        <v>6.6E-4</v>
      </c>
      <c r="R133" s="140">
        <f t="shared" si="2"/>
        <v>2.64E-3</v>
      </c>
      <c r="S133" s="140">
        <v>0</v>
      </c>
      <c r="T133" s="141">
        <f t="shared" si="3"/>
        <v>0</v>
      </c>
      <c r="AR133" s="142" t="s">
        <v>245</v>
      </c>
      <c r="AT133" s="142" t="s">
        <v>165</v>
      </c>
      <c r="AU133" s="142" t="s">
        <v>88</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214</v>
      </c>
    </row>
    <row r="134" spans="2:65" s="1" customFormat="1" ht="16.5" customHeight="1">
      <c r="B134" s="31"/>
      <c r="C134" s="131" t="s">
        <v>196</v>
      </c>
      <c r="D134" s="131" t="s">
        <v>165</v>
      </c>
      <c r="E134" s="132" t="s">
        <v>2043</v>
      </c>
      <c r="F134" s="133" t="s">
        <v>2044</v>
      </c>
      <c r="G134" s="134" t="s">
        <v>208</v>
      </c>
      <c r="H134" s="135">
        <v>50</v>
      </c>
      <c r="I134" s="136"/>
      <c r="J134" s="137">
        <f t="shared" si="0"/>
        <v>0</v>
      </c>
      <c r="K134" s="133" t="s">
        <v>1</v>
      </c>
      <c r="L134" s="31"/>
      <c r="M134" s="138" t="s">
        <v>1</v>
      </c>
      <c r="N134" s="139" t="s">
        <v>43</v>
      </c>
      <c r="P134" s="140">
        <f t="shared" si="1"/>
        <v>0</v>
      </c>
      <c r="Q134" s="140">
        <v>1.2600000000000001E-3</v>
      </c>
      <c r="R134" s="140">
        <f t="shared" si="2"/>
        <v>6.3E-2</v>
      </c>
      <c r="S134" s="140">
        <v>0</v>
      </c>
      <c r="T134" s="141">
        <f t="shared" si="3"/>
        <v>0</v>
      </c>
      <c r="AR134" s="142" t="s">
        <v>245</v>
      </c>
      <c r="AT134" s="142" t="s">
        <v>165</v>
      </c>
      <c r="AU134" s="142" t="s">
        <v>88</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226</v>
      </c>
    </row>
    <row r="135" spans="2:65" s="1" customFormat="1" ht="16.5" customHeight="1">
      <c r="B135" s="31"/>
      <c r="C135" s="131" t="s">
        <v>201</v>
      </c>
      <c r="D135" s="131" t="s">
        <v>165</v>
      </c>
      <c r="E135" s="132" t="s">
        <v>2045</v>
      </c>
      <c r="F135" s="133" t="s">
        <v>2046</v>
      </c>
      <c r="G135" s="134" t="s">
        <v>208</v>
      </c>
      <c r="H135" s="135">
        <v>91</v>
      </c>
      <c r="I135" s="136"/>
      <c r="J135" s="137">
        <f t="shared" si="0"/>
        <v>0</v>
      </c>
      <c r="K135" s="133" t="s">
        <v>1</v>
      </c>
      <c r="L135" s="31"/>
      <c r="M135" s="138" t="s">
        <v>1</v>
      </c>
      <c r="N135" s="139" t="s">
        <v>43</v>
      </c>
      <c r="P135" s="140">
        <f t="shared" si="1"/>
        <v>0</v>
      </c>
      <c r="Q135" s="140">
        <v>1.7700000000000001E-3</v>
      </c>
      <c r="R135" s="140">
        <f t="shared" si="2"/>
        <v>0.16107000000000002</v>
      </c>
      <c r="S135" s="140">
        <v>0</v>
      </c>
      <c r="T135" s="141">
        <f t="shared" si="3"/>
        <v>0</v>
      </c>
      <c r="AR135" s="142" t="s">
        <v>245</v>
      </c>
      <c r="AT135" s="142" t="s">
        <v>165</v>
      </c>
      <c r="AU135" s="142" t="s">
        <v>88</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235</v>
      </c>
    </row>
    <row r="136" spans="2:65" s="1" customFormat="1" ht="16.5" customHeight="1">
      <c r="B136" s="31"/>
      <c r="C136" s="131" t="s">
        <v>205</v>
      </c>
      <c r="D136" s="131" t="s">
        <v>165</v>
      </c>
      <c r="E136" s="132" t="s">
        <v>2047</v>
      </c>
      <c r="F136" s="133" t="s">
        <v>2048</v>
      </c>
      <c r="G136" s="134" t="s">
        <v>208</v>
      </c>
      <c r="H136" s="135">
        <v>103</v>
      </c>
      <c r="I136" s="136"/>
      <c r="J136" s="137">
        <f t="shared" si="0"/>
        <v>0</v>
      </c>
      <c r="K136" s="133" t="s">
        <v>1</v>
      </c>
      <c r="L136" s="31"/>
      <c r="M136" s="138" t="s">
        <v>1</v>
      </c>
      <c r="N136" s="139" t="s">
        <v>43</v>
      </c>
      <c r="P136" s="140">
        <f t="shared" si="1"/>
        <v>0</v>
      </c>
      <c r="Q136" s="140">
        <v>2.7499999999999998E-3</v>
      </c>
      <c r="R136" s="140">
        <f t="shared" si="2"/>
        <v>0.28325</v>
      </c>
      <c r="S136" s="140">
        <v>0</v>
      </c>
      <c r="T136" s="141">
        <f t="shared" si="3"/>
        <v>0</v>
      </c>
      <c r="AR136" s="142" t="s">
        <v>245</v>
      </c>
      <c r="AT136" s="142" t="s">
        <v>165</v>
      </c>
      <c r="AU136" s="142" t="s">
        <v>88</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245</v>
      </c>
    </row>
    <row r="137" spans="2:65" s="1" customFormat="1" ht="16.5" customHeight="1">
      <c r="B137" s="31"/>
      <c r="C137" s="131" t="s">
        <v>163</v>
      </c>
      <c r="D137" s="131" t="s">
        <v>165</v>
      </c>
      <c r="E137" s="132" t="s">
        <v>2049</v>
      </c>
      <c r="F137" s="133" t="s">
        <v>2050</v>
      </c>
      <c r="G137" s="134" t="s">
        <v>208</v>
      </c>
      <c r="H137" s="135">
        <v>5</v>
      </c>
      <c r="I137" s="136"/>
      <c r="J137" s="137">
        <f t="shared" si="0"/>
        <v>0</v>
      </c>
      <c r="K137" s="133" t="s">
        <v>1</v>
      </c>
      <c r="L137" s="31"/>
      <c r="M137" s="138" t="s">
        <v>1</v>
      </c>
      <c r="N137" s="139" t="s">
        <v>43</v>
      </c>
      <c r="P137" s="140">
        <f t="shared" si="1"/>
        <v>0</v>
      </c>
      <c r="Q137" s="140">
        <v>6.5799999999999999E-3</v>
      </c>
      <c r="R137" s="140">
        <f t="shared" si="2"/>
        <v>3.2899999999999999E-2</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256</v>
      </c>
    </row>
    <row r="138" spans="2:65" s="1" customFormat="1" ht="16.5" customHeight="1">
      <c r="B138" s="31"/>
      <c r="C138" s="131" t="s">
        <v>214</v>
      </c>
      <c r="D138" s="131" t="s">
        <v>165</v>
      </c>
      <c r="E138" s="132" t="s">
        <v>2051</v>
      </c>
      <c r="F138" s="133" t="s">
        <v>2052</v>
      </c>
      <c r="G138" s="134" t="s">
        <v>208</v>
      </c>
      <c r="H138" s="135">
        <v>25</v>
      </c>
      <c r="I138" s="136"/>
      <c r="J138" s="137">
        <f t="shared" si="0"/>
        <v>0</v>
      </c>
      <c r="K138" s="133" t="s">
        <v>1</v>
      </c>
      <c r="L138" s="31"/>
      <c r="M138" s="138" t="s">
        <v>1</v>
      </c>
      <c r="N138" s="139" t="s">
        <v>43</v>
      </c>
      <c r="P138" s="140">
        <f t="shared" si="1"/>
        <v>0</v>
      </c>
      <c r="Q138" s="140">
        <v>7.2899999999999996E-3</v>
      </c>
      <c r="R138" s="140">
        <f t="shared" si="2"/>
        <v>0.18225</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265</v>
      </c>
    </row>
    <row r="139" spans="2:65" s="1" customFormat="1" ht="16.5" customHeight="1">
      <c r="B139" s="31"/>
      <c r="C139" s="131" t="s">
        <v>221</v>
      </c>
      <c r="D139" s="131" t="s">
        <v>165</v>
      </c>
      <c r="E139" s="132" t="s">
        <v>2053</v>
      </c>
      <c r="F139" s="133" t="s">
        <v>2054</v>
      </c>
      <c r="G139" s="134" t="s">
        <v>208</v>
      </c>
      <c r="H139" s="135">
        <v>45</v>
      </c>
      <c r="I139" s="136"/>
      <c r="J139" s="137">
        <f t="shared" si="0"/>
        <v>0</v>
      </c>
      <c r="K139" s="133" t="s">
        <v>1</v>
      </c>
      <c r="L139" s="31"/>
      <c r="M139" s="138" t="s">
        <v>1</v>
      </c>
      <c r="N139" s="139" t="s">
        <v>43</v>
      </c>
      <c r="P139" s="140">
        <f t="shared" si="1"/>
        <v>0</v>
      </c>
      <c r="Q139" s="140">
        <v>9.1000000000000004E-3</v>
      </c>
      <c r="R139" s="140">
        <f t="shared" si="2"/>
        <v>0.40950000000000003</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275</v>
      </c>
    </row>
    <row r="140" spans="2:65" s="1" customFormat="1" ht="16.5" customHeight="1">
      <c r="B140" s="31"/>
      <c r="C140" s="131" t="s">
        <v>226</v>
      </c>
      <c r="D140" s="131" t="s">
        <v>165</v>
      </c>
      <c r="E140" s="132" t="s">
        <v>2055</v>
      </c>
      <c r="F140" s="133" t="s">
        <v>2056</v>
      </c>
      <c r="G140" s="134" t="s">
        <v>208</v>
      </c>
      <c r="H140" s="135">
        <v>5</v>
      </c>
      <c r="I140" s="136"/>
      <c r="J140" s="137">
        <f t="shared" si="0"/>
        <v>0</v>
      </c>
      <c r="K140" s="133" t="s">
        <v>1</v>
      </c>
      <c r="L140" s="31"/>
      <c r="M140" s="138" t="s">
        <v>1</v>
      </c>
      <c r="N140" s="139" t="s">
        <v>43</v>
      </c>
      <c r="P140" s="140">
        <f t="shared" si="1"/>
        <v>0</v>
      </c>
      <c r="Q140" s="140">
        <v>1.106E-2</v>
      </c>
      <c r="R140" s="140">
        <f t="shared" si="2"/>
        <v>5.5300000000000002E-2</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283</v>
      </c>
    </row>
    <row r="141" spans="2:65" s="1" customFormat="1" ht="16.5" customHeight="1">
      <c r="B141" s="31"/>
      <c r="C141" s="131" t="s">
        <v>230</v>
      </c>
      <c r="D141" s="131" t="s">
        <v>165</v>
      </c>
      <c r="E141" s="132" t="s">
        <v>2057</v>
      </c>
      <c r="F141" s="133" t="s">
        <v>2058</v>
      </c>
      <c r="G141" s="134" t="s">
        <v>208</v>
      </c>
      <c r="H141" s="135">
        <v>37</v>
      </c>
      <c r="I141" s="136"/>
      <c r="J141" s="137">
        <f t="shared" si="0"/>
        <v>0</v>
      </c>
      <c r="K141" s="133" t="s">
        <v>1</v>
      </c>
      <c r="L141" s="31"/>
      <c r="M141" s="138" t="s">
        <v>1</v>
      </c>
      <c r="N141" s="139" t="s">
        <v>43</v>
      </c>
      <c r="P141" s="140">
        <f t="shared" si="1"/>
        <v>0</v>
      </c>
      <c r="Q141" s="140">
        <v>1.281E-2</v>
      </c>
      <c r="R141" s="140">
        <f t="shared" si="2"/>
        <v>0.47397</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291</v>
      </c>
    </row>
    <row r="142" spans="2:65" s="1" customFormat="1" ht="16.5" customHeight="1">
      <c r="B142" s="31"/>
      <c r="C142" s="131" t="s">
        <v>235</v>
      </c>
      <c r="D142" s="131" t="s">
        <v>165</v>
      </c>
      <c r="E142" s="132" t="s">
        <v>2059</v>
      </c>
      <c r="F142" s="133" t="s">
        <v>2060</v>
      </c>
      <c r="G142" s="134" t="s">
        <v>208</v>
      </c>
      <c r="H142" s="135">
        <v>30</v>
      </c>
      <c r="I142" s="136"/>
      <c r="J142" s="137">
        <f t="shared" si="0"/>
        <v>0</v>
      </c>
      <c r="K142" s="133" t="s">
        <v>1</v>
      </c>
      <c r="L142" s="31"/>
      <c r="M142" s="138" t="s">
        <v>1</v>
      </c>
      <c r="N142" s="139" t="s">
        <v>43</v>
      </c>
      <c r="P142" s="140">
        <f t="shared" si="1"/>
        <v>0</v>
      </c>
      <c r="Q142" s="140">
        <v>4.4799999999999996E-3</v>
      </c>
      <c r="R142" s="140">
        <f t="shared" si="2"/>
        <v>0.13439999999999999</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299</v>
      </c>
    </row>
    <row r="143" spans="2:65" s="1" customFormat="1" ht="16.5" customHeight="1">
      <c r="B143" s="31"/>
      <c r="C143" s="131" t="s">
        <v>8</v>
      </c>
      <c r="D143" s="131" t="s">
        <v>165</v>
      </c>
      <c r="E143" s="132" t="s">
        <v>2061</v>
      </c>
      <c r="F143" s="133" t="s">
        <v>2062</v>
      </c>
      <c r="G143" s="134" t="s">
        <v>208</v>
      </c>
      <c r="H143" s="135">
        <v>45</v>
      </c>
      <c r="I143" s="136"/>
      <c r="J143" s="137">
        <f t="shared" si="0"/>
        <v>0</v>
      </c>
      <c r="K143" s="133" t="s">
        <v>1</v>
      </c>
      <c r="L143" s="31"/>
      <c r="M143" s="138" t="s">
        <v>1</v>
      </c>
      <c r="N143" s="139" t="s">
        <v>43</v>
      </c>
      <c r="P143" s="140">
        <f t="shared" si="1"/>
        <v>0</v>
      </c>
      <c r="Q143" s="140">
        <v>4.4799999999999996E-3</v>
      </c>
      <c r="R143" s="140">
        <f t="shared" si="2"/>
        <v>0.20159999999999997</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308</v>
      </c>
    </row>
    <row r="144" spans="2:65" s="1" customFormat="1" ht="16.5" customHeight="1">
      <c r="B144" s="31"/>
      <c r="C144" s="131" t="s">
        <v>245</v>
      </c>
      <c r="D144" s="131" t="s">
        <v>165</v>
      </c>
      <c r="E144" s="132" t="s">
        <v>2063</v>
      </c>
      <c r="F144" s="133" t="s">
        <v>2064</v>
      </c>
      <c r="G144" s="134" t="s">
        <v>208</v>
      </c>
      <c r="H144" s="135">
        <v>5</v>
      </c>
      <c r="I144" s="136"/>
      <c r="J144" s="137">
        <f t="shared" si="0"/>
        <v>0</v>
      </c>
      <c r="K144" s="133" t="s">
        <v>1</v>
      </c>
      <c r="L144" s="31"/>
      <c r="M144" s="138" t="s">
        <v>1</v>
      </c>
      <c r="N144" s="139" t="s">
        <v>43</v>
      </c>
      <c r="P144" s="140">
        <f t="shared" si="1"/>
        <v>0</v>
      </c>
      <c r="Q144" s="140">
        <v>4.4799999999999996E-3</v>
      </c>
      <c r="R144" s="140">
        <f t="shared" si="2"/>
        <v>2.2399999999999996E-2</v>
      </c>
      <c r="S144" s="140">
        <v>0</v>
      </c>
      <c r="T144" s="141">
        <f t="shared" si="3"/>
        <v>0</v>
      </c>
      <c r="AR144" s="142" t="s">
        <v>245</v>
      </c>
      <c r="AT144" s="142" t="s">
        <v>165</v>
      </c>
      <c r="AU144" s="142" t="s">
        <v>88</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318</v>
      </c>
    </row>
    <row r="145" spans="2:65" s="1" customFormat="1" ht="16.5" customHeight="1">
      <c r="B145" s="31"/>
      <c r="C145" s="131" t="s">
        <v>250</v>
      </c>
      <c r="D145" s="131" t="s">
        <v>165</v>
      </c>
      <c r="E145" s="132" t="s">
        <v>2065</v>
      </c>
      <c r="F145" s="133" t="s">
        <v>2066</v>
      </c>
      <c r="G145" s="134" t="s">
        <v>208</v>
      </c>
      <c r="H145" s="135">
        <v>37</v>
      </c>
      <c r="I145" s="136"/>
      <c r="J145" s="137">
        <f t="shared" si="0"/>
        <v>0</v>
      </c>
      <c r="K145" s="133" t="s">
        <v>1</v>
      </c>
      <c r="L145" s="31"/>
      <c r="M145" s="138" t="s">
        <v>1</v>
      </c>
      <c r="N145" s="139" t="s">
        <v>43</v>
      </c>
      <c r="P145" s="140">
        <f t="shared" si="1"/>
        <v>0</v>
      </c>
      <c r="Q145" s="140">
        <v>4.4799999999999996E-3</v>
      </c>
      <c r="R145" s="140">
        <f t="shared" si="2"/>
        <v>0.16575999999999999</v>
      </c>
      <c r="S145" s="140">
        <v>0</v>
      </c>
      <c r="T145" s="141">
        <f t="shared" si="3"/>
        <v>0</v>
      </c>
      <c r="AR145" s="142" t="s">
        <v>245</v>
      </c>
      <c r="AT145" s="142" t="s">
        <v>165</v>
      </c>
      <c r="AU145" s="142" t="s">
        <v>88</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330</v>
      </c>
    </row>
    <row r="146" spans="2:65" s="1" customFormat="1" ht="16.5" customHeight="1">
      <c r="B146" s="31"/>
      <c r="C146" s="131" t="s">
        <v>256</v>
      </c>
      <c r="D146" s="131" t="s">
        <v>165</v>
      </c>
      <c r="E146" s="132" t="s">
        <v>2067</v>
      </c>
      <c r="F146" s="133" t="s">
        <v>2068</v>
      </c>
      <c r="G146" s="134" t="s">
        <v>268</v>
      </c>
      <c r="H146" s="135">
        <v>15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88</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344</v>
      </c>
    </row>
    <row r="147" spans="2:65" s="1" customFormat="1" ht="16.5" customHeight="1">
      <c r="B147" s="31"/>
      <c r="C147" s="131" t="s">
        <v>261</v>
      </c>
      <c r="D147" s="131" t="s">
        <v>165</v>
      </c>
      <c r="E147" s="132" t="s">
        <v>2069</v>
      </c>
      <c r="F147" s="133" t="s">
        <v>2070</v>
      </c>
      <c r="G147" s="134" t="s">
        <v>268</v>
      </c>
      <c r="H147" s="135">
        <v>38</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245</v>
      </c>
      <c r="AT147" s="142" t="s">
        <v>165</v>
      </c>
      <c r="AU147" s="142" t="s">
        <v>88</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355</v>
      </c>
    </row>
    <row r="148" spans="2:65" s="1" customFormat="1" ht="16.5" customHeight="1">
      <c r="B148" s="31"/>
      <c r="C148" s="131" t="s">
        <v>265</v>
      </c>
      <c r="D148" s="131" t="s">
        <v>165</v>
      </c>
      <c r="E148" s="132" t="s">
        <v>2071</v>
      </c>
      <c r="F148" s="133" t="s">
        <v>2072</v>
      </c>
      <c r="G148" s="134" t="s">
        <v>268</v>
      </c>
      <c r="H148" s="135">
        <v>50</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88</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364</v>
      </c>
    </row>
    <row r="149" spans="2:65" s="1" customFormat="1" ht="16.5" customHeight="1">
      <c r="B149" s="31"/>
      <c r="C149" s="131" t="s">
        <v>7</v>
      </c>
      <c r="D149" s="131" t="s">
        <v>165</v>
      </c>
      <c r="E149" s="132" t="s">
        <v>2073</v>
      </c>
      <c r="F149" s="133" t="s">
        <v>2074</v>
      </c>
      <c r="G149" s="134" t="s">
        <v>268</v>
      </c>
      <c r="H149" s="135">
        <v>14</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245</v>
      </c>
      <c r="AT149" s="142" t="s">
        <v>165</v>
      </c>
      <c r="AU149" s="142" t="s">
        <v>88</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377</v>
      </c>
    </row>
    <row r="150" spans="2:65" s="1" customFormat="1" ht="16.5" customHeight="1">
      <c r="B150" s="31"/>
      <c r="C150" s="131" t="s">
        <v>275</v>
      </c>
      <c r="D150" s="131" t="s">
        <v>165</v>
      </c>
      <c r="E150" s="132" t="s">
        <v>2075</v>
      </c>
      <c r="F150" s="133" t="s">
        <v>2076</v>
      </c>
      <c r="G150" s="134" t="s">
        <v>268</v>
      </c>
      <c r="H150" s="135">
        <v>38</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88</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387</v>
      </c>
    </row>
    <row r="151" spans="2:65" s="1" customFormat="1" ht="16.5" customHeight="1">
      <c r="B151" s="31"/>
      <c r="C151" s="131" t="s">
        <v>279</v>
      </c>
      <c r="D151" s="131" t="s">
        <v>165</v>
      </c>
      <c r="E151" s="132" t="s">
        <v>2077</v>
      </c>
      <c r="F151" s="133" t="s">
        <v>2078</v>
      </c>
      <c r="G151" s="134" t="s">
        <v>268</v>
      </c>
      <c r="H151" s="135">
        <v>6</v>
      </c>
      <c r="I151" s="136"/>
      <c r="J151" s="137">
        <f t="shared" si="0"/>
        <v>0</v>
      </c>
      <c r="K151" s="133" t="s">
        <v>1</v>
      </c>
      <c r="L151" s="31"/>
      <c r="M151" s="138" t="s">
        <v>1</v>
      </c>
      <c r="N151" s="139" t="s">
        <v>43</v>
      </c>
      <c r="P151" s="140">
        <f t="shared" si="1"/>
        <v>0</v>
      </c>
      <c r="Q151" s="140">
        <v>2.9099999999999998E-3</v>
      </c>
      <c r="R151" s="140">
        <f t="shared" si="2"/>
        <v>1.746E-2</v>
      </c>
      <c r="S151" s="140">
        <v>0</v>
      </c>
      <c r="T151" s="141">
        <f t="shared" si="3"/>
        <v>0</v>
      </c>
      <c r="AR151" s="142" t="s">
        <v>245</v>
      </c>
      <c r="AT151" s="142" t="s">
        <v>165</v>
      </c>
      <c r="AU151" s="142" t="s">
        <v>88</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396</v>
      </c>
    </row>
    <row r="152" spans="2:65" s="1" customFormat="1" ht="21.75" customHeight="1">
      <c r="B152" s="31"/>
      <c r="C152" s="131" t="s">
        <v>283</v>
      </c>
      <c r="D152" s="131" t="s">
        <v>165</v>
      </c>
      <c r="E152" s="132" t="s">
        <v>2079</v>
      </c>
      <c r="F152" s="133" t="s">
        <v>2080</v>
      </c>
      <c r="G152" s="134" t="s">
        <v>748</v>
      </c>
      <c r="H152" s="135">
        <v>1</v>
      </c>
      <c r="I152" s="136"/>
      <c r="J152" s="137">
        <f t="shared" si="0"/>
        <v>0</v>
      </c>
      <c r="K152" s="133" t="s">
        <v>1</v>
      </c>
      <c r="L152" s="31"/>
      <c r="M152" s="138" t="s">
        <v>1</v>
      </c>
      <c r="N152" s="139" t="s">
        <v>43</v>
      </c>
      <c r="P152" s="140">
        <f t="shared" si="1"/>
        <v>0</v>
      </c>
      <c r="Q152" s="140">
        <v>9.0200000000000002E-3</v>
      </c>
      <c r="R152" s="140">
        <f t="shared" si="2"/>
        <v>9.0200000000000002E-3</v>
      </c>
      <c r="S152" s="140">
        <v>0</v>
      </c>
      <c r="T152" s="141">
        <f t="shared" si="3"/>
        <v>0</v>
      </c>
      <c r="AR152" s="142" t="s">
        <v>245</v>
      </c>
      <c r="AT152" s="142" t="s">
        <v>165</v>
      </c>
      <c r="AU152" s="142" t="s">
        <v>88</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408</v>
      </c>
    </row>
    <row r="153" spans="2:65" s="1" customFormat="1" ht="16.5" customHeight="1">
      <c r="B153" s="31"/>
      <c r="C153" s="131" t="s">
        <v>287</v>
      </c>
      <c r="D153" s="131" t="s">
        <v>165</v>
      </c>
      <c r="E153" s="132" t="s">
        <v>2081</v>
      </c>
      <c r="F153" s="133" t="s">
        <v>2082</v>
      </c>
      <c r="G153" s="134" t="s">
        <v>268</v>
      </c>
      <c r="H153" s="135">
        <v>8</v>
      </c>
      <c r="I153" s="136"/>
      <c r="J153" s="137">
        <f t="shared" si="0"/>
        <v>0</v>
      </c>
      <c r="K153" s="133" t="s">
        <v>1</v>
      </c>
      <c r="L153" s="31"/>
      <c r="M153" s="138" t="s">
        <v>1</v>
      </c>
      <c r="N153" s="139" t="s">
        <v>43</v>
      </c>
      <c r="P153" s="140">
        <f t="shared" si="1"/>
        <v>0</v>
      </c>
      <c r="Q153" s="140">
        <v>5.6499999999999996E-3</v>
      </c>
      <c r="R153" s="140">
        <f t="shared" si="2"/>
        <v>4.5199999999999997E-2</v>
      </c>
      <c r="S153" s="140">
        <v>0</v>
      </c>
      <c r="T153" s="141">
        <f t="shared" si="3"/>
        <v>0</v>
      </c>
      <c r="AR153" s="142" t="s">
        <v>245</v>
      </c>
      <c r="AT153" s="142" t="s">
        <v>165</v>
      </c>
      <c r="AU153" s="142" t="s">
        <v>88</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419</v>
      </c>
    </row>
    <row r="154" spans="2:65" s="1" customFormat="1" ht="16.5" customHeight="1">
      <c r="B154" s="31"/>
      <c r="C154" s="131" t="s">
        <v>291</v>
      </c>
      <c r="D154" s="131" t="s">
        <v>165</v>
      </c>
      <c r="E154" s="132" t="s">
        <v>2083</v>
      </c>
      <c r="F154" s="133" t="s">
        <v>2084</v>
      </c>
      <c r="G154" s="134" t="s">
        <v>268</v>
      </c>
      <c r="H154" s="135">
        <v>2</v>
      </c>
      <c r="I154" s="136"/>
      <c r="J154" s="137">
        <f t="shared" si="0"/>
        <v>0</v>
      </c>
      <c r="K154" s="133" t="s">
        <v>1</v>
      </c>
      <c r="L154" s="31"/>
      <c r="M154" s="138" t="s">
        <v>1</v>
      </c>
      <c r="N154" s="139" t="s">
        <v>43</v>
      </c>
      <c r="P154" s="140">
        <f t="shared" si="1"/>
        <v>0</v>
      </c>
      <c r="Q154" s="140">
        <v>5.6499999999999996E-3</v>
      </c>
      <c r="R154" s="140">
        <f t="shared" si="2"/>
        <v>1.1299999999999999E-2</v>
      </c>
      <c r="S154" s="140">
        <v>0</v>
      </c>
      <c r="T154" s="141">
        <f t="shared" si="3"/>
        <v>0</v>
      </c>
      <c r="AR154" s="142" t="s">
        <v>245</v>
      </c>
      <c r="AT154" s="142" t="s">
        <v>165</v>
      </c>
      <c r="AU154" s="142" t="s">
        <v>88</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429</v>
      </c>
    </row>
    <row r="155" spans="2:65" s="1" customFormat="1" ht="16.5" customHeight="1">
      <c r="B155" s="31"/>
      <c r="C155" s="131" t="s">
        <v>295</v>
      </c>
      <c r="D155" s="131" t="s">
        <v>165</v>
      </c>
      <c r="E155" s="132" t="s">
        <v>2085</v>
      </c>
      <c r="F155" s="133" t="s">
        <v>2086</v>
      </c>
      <c r="G155" s="134" t="s">
        <v>268</v>
      </c>
      <c r="H155" s="135">
        <v>9</v>
      </c>
      <c r="I155" s="136"/>
      <c r="J155" s="137">
        <f t="shared" si="0"/>
        <v>0</v>
      </c>
      <c r="K155" s="133" t="s">
        <v>1</v>
      </c>
      <c r="L155" s="31"/>
      <c r="M155" s="138" t="s">
        <v>1</v>
      </c>
      <c r="N155" s="139" t="s">
        <v>43</v>
      </c>
      <c r="P155" s="140">
        <f t="shared" si="1"/>
        <v>0</v>
      </c>
      <c r="Q155" s="140">
        <v>1.91E-3</v>
      </c>
      <c r="R155" s="140">
        <f t="shared" si="2"/>
        <v>1.719E-2</v>
      </c>
      <c r="S155" s="140">
        <v>0</v>
      </c>
      <c r="T155" s="141">
        <f t="shared" si="3"/>
        <v>0</v>
      </c>
      <c r="AR155" s="142" t="s">
        <v>245</v>
      </c>
      <c r="AT155" s="142" t="s">
        <v>165</v>
      </c>
      <c r="AU155" s="142" t="s">
        <v>88</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438</v>
      </c>
    </row>
    <row r="156" spans="2:65" s="1" customFormat="1" ht="16.5" customHeight="1">
      <c r="B156" s="31"/>
      <c r="C156" s="131" t="s">
        <v>299</v>
      </c>
      <c r="D156" s="131" t="s">
        <v>165</v>
      </c>
      <c r="E156" s="132" t="s">
        <v>2087</v>
      </c>
      <c r="F156" s="133" t="s">
        <v>2088</v>
      </c>
      <c r="G156" s="134" t="s">
        <v>208</v>
      </c>
      <c r="H156" s="135">
        <v>529</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88</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448</v>
      </c>
    </row>
    <row r="157" spans="2:65" s="1" customFormat="1" ht="16.5" customHeight="1">
      <c r="B157" s="31"/>
      <c r="C157" s="131" t="s">
        <v>304</v>
      </c>
      <c r="D157" s="131" t="s">
        <v>165</v>
      </c>
      <c r="E157" s="132" t="s">
        <v>2089</v>
      </c>
      <c r="F157" s="133" t="s">
        <v>2090</v>
      </c>
      <c r="G157" s="134" t="s">
        <v>353</v>
      </c>
      <c r="H157" s="135">
        <v>6.1719999999999997</v>
      </c>
      <c r="I157" s="136"/>
      <c r="J157" s="137">
        <f t="shared" si="0"/>
        <v>0</v>
      </c>
      <c r="K157" s="133" t="s">
        <v>1</v>
      </c>
      <c r="L157" s="31"/>
      <c r="M157" s="138" t="s">
        <v>1</v>
      </c>
      <c r="N157" s="139" t="s">
        <v>43</v>
      </c>
      <c r="P157" s="140">
        <f t="shared" si="1"/>
        <v>0</v>
      </c>
      <c r="Q157" s="140">
        <v>0</v>
      </c>
      <c r="R157" s="140">
        <f t="shared" si="2"/>
        <v>0</v>
      </c>
      <c r="S157" s="140">
        <v>0</v>
      </c>
      <c r="T157" s="141">
        <f t="shared" si="3"/>
        <v>0</v>
      </c>
      <c r="AR157" s="142" t="s">
        <v>245</v>
      </c>
      <c r="AT157" s="142" t="s">
        <v>165</v>
      </c>
      <c r="AU157" s="142" t="s">
        <v>88</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457</v>
      </c>
    </row>
    <row r="158" spans="2:65" s="11" customFormat="1" ht="25.9" customHeight="1">
      <c r="B158" s="119"/>
      <c r="D158" s="120" t="s">
        <v>77</v>
      </c>
      <c r="E158" s="121" t="s">
        <v>2091</v>
      </c>
      <c r="F158" s="121" t="s">
        <v>2092</v>
      </c>
      <c r="I158" s="122"/>
      <c r="J158" s="123">
        <f>BK158</f>
        <v>0</v>
      </c>
      <c r="L158" s="119"/>
      <c r="M158" s="124"/>
      <c r="P158" s="125">
        <f>P159</f>
        <v>0</v>
      </c>
      <c r="R158" s="125">
        <f>R159</f>
        <v>1.0741399999999999</v>
      </c>
      <c r="T158" s="126">
        <f>T159</f>
        <v>0</v>
      </c>
      <c r="AR158" s="120" t="s">
        <v>88</v>
      </c>
      <c r="AT158" s="127" t="s">
        <v>77</v>
      </c>
      <c r="AU158" s="127" t="s">
        <v>78</v>
      </c>
      <c r="AY158" s="120" t="s">
        <v>162</v>
      </c>
      <c r="BK158" s="128">
        <f>BK159</f>
        <v>0</v>
      </c>
    </row>
    <row r="159" spans="2:65" s="11" customFormat="1" ht="22.9" customHeight="1">
      <c r="B159" s="119"/>
      <c r="D159" s="120" t="s">
        <v>77</v>
      </c>
      <c r="E159" s="129" t="s">
        <v>2032</v>
      </c>
      <c r="F159" s="129" t="s">
        <v>1</v>
      </c>
      <c r="I159" s="122"/>
      <c r="J159" s="130">
        <f>BK159</f>
        <v>0</v>
      </c>
      <c r="L159" s="119"/>
      <c r="M159" s="124"/>
      <c r="P159" s="125">
        <f>SUM(P160:P190)</f>
        <v>0</v>
      </c>
      <c r="R159" s="125">
        <f>SUM(R160:R190)</f>
        <v>1.0741399999999999</v>
      </c>
      <c r="T159" s="126">
        <f>SUM(T160:T190)</f>
        <v>0</v>
      </c>
      <c r="AR159" s="120" t="s">
        <v>88</v>
      </c>
      <c r="AT159" s="127" t="s">
        <v>77</v>
      </c>
      <c r="AU159" s="127" t="s">
        <v>86</v>
      </c>
      <c r="AY159" s="120" t="s">
        <v>162</v>
      </c>
      <c r="BK159" s="128">
        <f>SUM(BK160:BK190)</f>
        <v>0</v>
      </c>
    </row>
    <row r="160" spans="2:65" s="1" customFormat="1" ht="16.5" customHeight="1">
      <c r="B160" s="31"/>
      <c r="C160" s="131" t="s">
        <v>308</v>
      </c>
      <c r="D160" s="131" t="s">
        <v>165</v>
      </c>
      <c r="E160" s="132" t="s">
        <v>2093</v>
      </c>
      <c r="F160" s="133" t="s">
        <v>2094</v>
      </c>
      <c r="G160" s="134" t="s">
        <v>208</v>
      </c>
      <c r="H160" s="135">
        <v>12</v>
      </c>
      <c r="I160" s="136"/>
      <c r="J160" s="137">
        <f t="shared" ref="J160:J190" si="10">ROUND(I160*H160,2)</f>
        <v>0</v>
      </c>
      <c r="K160" s="133" t="s">
        <v>1</v>
      </c>
      <c r="L160" s="31"/>
      <c r="M160" s="138" t="s">
        <v>1</v>
      </c>
      <c r="N160" s="139" t="s">
        <v>43</v>
      </c>
      <c r="P160" s="140">
        <f t="shared" ref="P160:P190" si="11">O160*H160</f>
        <v>0</v>
      </c>
      <c r="Q160" s="140">
        <v>1.4579999999999999E-2</v>
      </c>
      <c r="R160" s="140">
        <f t="shared" ref="R160:R190" si="12">Q160*H160</f>
        <v>0.17496</v>
      </c>
      <c r="S160" s="140">
        <v>0</v>
      </c>
      <c r="T160" s="141">
        <f t="shared" ref="T160:T190" si="13">S160*H160</f>
        <v>0</v>
      </c>
      <c r="AR160" s="142" t="s">
        <v>245</v>
      </c>
      <c r="AT160" s="142" t="s">
        <v>165</v>
      </c>
      <c r="AU160" s="142" t="s">
        <v>88</v>
      </c>
      <c r="AY160" s="16" t="s">
        <v>162</v>
      </c>
      <c r="BE160" s="143">
        <f t="shared" ref="BE160:BE190" si="14">IF(N160="základní",J160,0)</f>
        <v>0</v>
      </c>
      <c r="BF160" s="143">
        <f t="shared" ref="BF160:BF190" si="15">IF(N160="snížená",J160,0)</f>
        <v>0</v>
      </c>
      <c r="BG160" s="143">
        <f t="shared" ref="BG160:BG190" si="16">IF(N160="zákl. přenesená",J160,0)</f>
        <v>0</v>
      </c>
      <c r="BH160" s="143">
        <f t="shared" ref="BH160:BH190" si="17">IF(N160="sníž. přenesená",J160,0)</f>
        <v>0</v>
      </c>
      <c r="BI160" s="143">
        <f t="shared" ref="BI160:BI190" si="18">IF(N160="nulová",J160,0)</f>
        <v>0</v>
      </c>
      <c r="BJ160" s="16" t="s">
        <v>86</v>
      </c>
      <c r="BK160" s="143">
        <f t="shared" ref="BK160:BK190" si="19">ROUND(I160*H160,2)</f>
        <v>0</v>
      </c>
      <c r="BL160" s="16" t="s">
        <v>245</v>
      </c>
      <c r="BM160" s="142" t="s">
        <v>469</v>
      </c>
    </row>
    <row r="161" spans="2:65" s="1" customFormat="1" ht="16.5" customHeight="1">
      <c r="B161" s="31"/>
      <c r="C161" s="131" t="s">
        <v>313</v>
      </c>
      <c r="D161" s="131" t="s">
        <v>165</v>
      </c>
      <c r="E161" s="132" t="s">
        <v>2095</v>
      </c>
      <c r="F161" s="133" t="s">
        <v>2096</v>
      </c>
      <c r="G161" s="134" t="s">
        <v>208</v>
      </c>
      <c r="H161" s="135">
        <v>14</v>
      </c>
      <c r="I161" s="136"/>
      <c r="J161" s="137">
        <f t="shared" si="10"/>
        <v>0</v>
      </c>
      <c r="K161" s="133" t="s">
        <v>1</v>
      </c>
      <c r="L161" s="31"/>
      <c r="M161" s="138" t="s">
        <v>1</v>
      </c>
      <c r="N161" s="139" t="s">
        <v>43</v>
      </c>
      <c r="P161" s="140">
        <f t="shared" si="11"/>
        <v>0</v>
      </c>
      <c r="Q161" s="140">
        <v>1.4579999999999999E-2</v>
      </c>
      <c r="R161" s="140">
        <f t="shared" si="12"/>
        <v>0.20412</v>
      </c>
      <c r="S161" s="140">
        <v>0</v>
      </c>
      <c r="T161" s="141">
        <f t="shared" si="13"/>
        <v>0</v>
      </c>
      <c r="AR161" s="142" t="s">
        <v>245</v>
      </c>
      <c r="AT161" s="142" t="s">
        <v>165</v>
      </c>
      <c r="AU161" s="142" t="s">
        <v>88</v>
      </c>
      <c r="AY161" s="16" t="s">
        <v>162</v>
      </c>
      <c r="BE161" s="143">
        <f t="shared" si="14"/>
        <v>0</v>
      </c>
      <c r="BF161" s="143">
        <f t="shared" si="15"/>
        <v>0</v>
      </c>
      <c r="BG161" s="143">
        <f t="shared" si="16"/>
        <v>0</v>
      </c>
      <c r="BH161" s="143">
        <f t="shared" si="17"/>
        <v>0</v>
      </c>
      <c r="BI161" s="143">
        <f t="shared" si="18"/>
        <v>0</v>
      </c>
      <c r="BJ161" s="16" t="s">
        <v>86</v>
      </c>
      <c r="BK161" s="143">
        <f t="shared" si="19"/>
        <v>0</v>
      </c>
      <c r="BL161" s="16" t="s">
        <v>245</v>
      </c>
      <c r="BM161" s="142" t="s">
        <v>479</v>
      </c>
    </row>
    <row r="162" spans="2:65" s="1" customFormat="1" ht="16.5" customHeight="1">
      <c r="B162" s="31"/>
      <c r="C162" s="131" t="s">
        <v>318</v>
      </c>
      <c r="D162" s="131" t="s">
        <v>165</v>
      </c>
      <c r="E162" s="132" t="s">
        <v>2097</v>
      </c>
      <c r="F162" s="133" t="s">
        <v>2098</v>
      </c>
      <c r="G162" s="134" t="s">
        <v>208</v>
      </c>
      <c r="H162" s="135">
        <v>14</v>
      </c>
      <c r="I162" s="136"/>
      <c r="J162" s="137">
        <f t="shared" si="10"/>
        <v>0</v>
      </c>
      <c r="K162" s="133" t="s">
        <v>1</v>
      </c>
      <c r="L162" s="31"/>
      <c r="M162" s="138" t="s">
        <v>1</v>
      </c>
      <c r="N162" s="139" t="s">
        <v>43</v>
      </c>
      <c r="P162" s="140">
        <f t="shared" si="11"/>
        <v>0</v>
      </c>
      <c r="Q162" s="140">
        <v>1.4579999999999999E-2</v>
      </c>
      <c r="R162" s="140">
        <f t="shared" si="12"/>
        <v>0.20412</v>
      </c>
      <c r="S162" s="140">
        <v>0</v>
      </c>
      <c r="T162" s="141">
        <f t="shared" si="13"/>
        <v>0</v>
      </c>
      <c r="AR162" s="142" t="s">
        <v>245</v>
      </c>
      <c r="AT162" s="142" t="s">
        <v>165</v>
      </c>
      <c r="AU162" s="142" t="s">
        <v>88</v>
      </c>
      <c r="AY162" s="16" t="s">
        <v>162</v>
      </c>
      <c r="BE162" s="143">
        <f t="shared" si="14"/>
        <v>0</v>
      </c>
      <c r="BF162" s="143">
        <f t="shared" si="15"/>
        <v>0</v>
      </c>
      <c r="BG162" s="143">
        <f t="shared" si="16"/>
        <v>0</v>
      </c>
      <c r="BH162" s="143">
        <f t="shared" si="17"/>
        <v>0</v>
      </c>
      <c r="BI162" s="143">
        <f t="shared" si="18"/>
        <v>0</v>
      </c>
      <c r="BJ162" s="16" t="s">
        <v>86</v>
      </c>
      <c r="BK162" s="143">
        <f t="shared" si="19"/>
        <v>0</v>
      </c>
      <c r="BL162" s="16" t="s">
        <v>245</v>
      </c>
      <c r="BM162" s="142" t="s">
        <v>489</v>
      </c>
    </row>
    <row r="163" spans="2:65" s="1" customFormat="1" ht="16.5" customHeight="1">
      <c r="B163" s="31"/>
      <c r="C163" s="131" t="s">
        <v>324</v>
      </c>
      <c r="D163" s="131" t="s">
        <v>165</v>
      </c>
      <c r="E163" s="132" t="s">
        <v>2099</v>
      </c>
      <c r="F163" s="133" t="s">
        <v>2100</v>
      </c>
      <c r="G163" s="134" t="s">
        <v>208</v>
      </c>
      <c r="H163" s="135">
        <v>227</v>
      </c>
      <c r="I163" s="136"/>
      <c r="J163" s="137">
        <f t="shared" si="10"/>
        <v>0</v>
      </c>
      <c r="K163" s="133" t="s">
        <v>1</v>
      </c>
      <c r="L163" s="31"/>
      <c r="M163" s="138" t="s">
        <v>1</v>
      </c>
      <c r="N163" s="139" t="s">
        <v>43</v>
      </c>
      <c r="P163" s="140">
        <f t="shared" si="11"/>
        <v>0</v>
      </c>
      <c r="Q163" s="140">
        <v>4.8999999999999998E-4</v>
      </c>
      <c r="R163" s="140">
        <f t="shared" si="12"/>
        <v>0.11123</v>
      </c>
      <c r="S163" s="140">
        <v>0</v>
      </c>
      <c r="T163" s="141">
        <f t="shared" si="13"/>
        <v>0</v>
      </c>
      <c r="AR163" s="142" t="s">
        <v>245</v>
      </c>
      <c r="AT163" s="142" t="s">
        <v>165</v>
      </c>
      <c r="AU163" s="142" t="s">
        <v>88</v>
      </c>
      <c r="AY163" s="16" t="s">
        <v>162</v>
      </c>
      <c r="BE163" s="143">
        <f t="shared" si="14"/>
        <v>0</v>
      </c>
      <c r="BF163" s="143">
        <f t="shared" si="15"/>
        <v>0</v>
      </c>
      <c r="BG163" s="143">
        <f t="shared" si="16"/>
        <v>0</v>
      </c>
      <c r="BH163" s="143">
        <f t="shared" si="17"/>
        <v>0</v>
      </c>
      <c r="BI163" s="143">
        <f t="shared" si="18"/>
        <v>0</v>
      </c>
      <c r="BJ163" s="16" t="s">
        <v>86</v>
      </c>
      <c r="BK163" s="143">
        <f t="shared" si="19"/>
        <v>0</v>
      </c>
      <c r="BL163" s="16" t="s">
        <v>245</v>
      </c>
      <c r="BM163" s="142" t="s">
        <v>499</v>
      </c>
    </row>
    <row r="164" spans="2:65" s="1" customFormat="1" ht="16.5" customHeight="1">
      <c r="B164" s="31"/>
      <c r="C164" s="131" t="s">
        <v>330</v>
      </c>
      <c r="D164" s="131" t="s">
        <v>165</v>
      </c>
      <c r="E164" s="132" t="s">
        <v>2101</v>
      </c>
      <c r="F164" s="133" t="s">
        <v>2102</v>
      </c>
      <c r="G164" s="134" t="s">
        <v>208</v>
      </c>
      <c r="H164" s="135">
        <v>97</v>
      </c>
      <c r="I164" s="136"/>
      <c r="J164" s="137">
        <f t="shared" si="10"/>
        <v>0</v>
      </c>
      <c r="K164" s="133" t="s">
        <v>1</v>
      </c>
      <c r="L164" s="31"/>
      <c r="M164" s="138" t="s">
        <v>1</v>
      </c>
      <c r="N164" s="139" t="s">
        <v>43</v>
      </c>
      <c r="P164" s="140">
        <f t="shared" si="11"/>
        <v>0</v>
      </c>
      <c r="Q164" s="140">
        <v>5.9999999999999995E-4</v>
      </c>
      <c r="R164" s="140">
        <f t="shared" si="12"/>
        <v>5.8199999999999995E-2</v>
      </c>
      <c r="S164" s="140">
        <v>0</v>
      </c>
      <c r="T164" s="141">
        <f t="shared" si="13"/>
        <v>0</v>
      </c>
      <c r="AR164" s="142" t="s">
        <v>245</v>
      </c>
      <c r="AT164" s="142" t="s">
        <v>165</v>
      </c>
      <c r="AU164" s="142" t="s">
        <v>88</v>
      </c>
      <c r="AY164" s="16" t="s">
        <v>162</v>
      </c>
      <c r="BE164" s="143">
        <f t="shared" si="14"/>
        <v>0</v>
      </c>
      <c r="BF164" s="143">
        <f t="shared" si="15"/>
        <v>0</v>
      </c>
      <c r="BG164" s="143">
        <f t="shared" si="16"/>
        <v>0</v>
      </c>
      <c r="BH164" s="143">
        <f t="shared" si="17"/>
        <v>0</v>
      </c>
      <c r="BI164" s="143">
        <f t="shared" si="18"/>
        <v>0</v>
      </c>
      <c r="BJ164" s="16" t="s">
        <v>86</v>
      </c>
      <c r="BK164" s="143">
        <f t="shared" si="19"/>
        <v>0</v>
      </c>
      <c r="BL164" s="16" t="s">
        <v>245</v>
      </c>
      <c r="BM164" s="142" t="s">
        <v>509</v>
      </c>
    </row>
    <row r="165" spans="2:65" s="1" customFormat="1" ht="16.5" customHeight="1">
      <c r="B165" s="31"/>
      <c r="C165" s="131" t="s">
        <v>338</v>
      </c>
      <c r="D165" s="131" t="s">
        <v>165</v>
      </c>
      <c r="E165" s="132" t="s">
        <v>2103</v>
      </c>
      <c r="F165" s="133" t="s">
        <v>2104</v>
      </c>
      <c r="G165" s="134" t="s">
        <v>208</v>
      </c>
      <c r="H165" s="135">
        <v>37</v>
      </c>
      <c r="I165" s="136"/>
      <c r="J165" s="137">
        <f t="shared" si="10"/>
        <v>0</v>
      </c>
      <c r="K165" s="133" t="s">
        <v>1</v>
      </c>
      <c r="L165" s="31"/>
      <c r="M165" s="138" t="s">
        <v>1</v>
      </c>
      <c r="N165" s="139" t="s">
        <v>43</v>
      </c>
      <c r="P165" s="140">
        <f t="shared" si="11"/>
        <v>0</v>
      </c>
      <c r="Q165" s="140">
        <v>7.9000000000000001E-4</v>
      </c>
      <c r="R165" s="140">
        <f t="shared" si="12"/>
        <v>2.9229999999999999E-2</v>
      </c>
      <c r="S165" s="140">
        <v>0</v>
      </c>
      <c r="T165" s="141">
        <f t="shared" si="13"/>
        <v>0</v>
      </c>
      <c r="AR165" s="142" t="s">
        <v>245</v>
      </c>
      <c r="AT165" s="142" t="s">
        <v>165</v>
      </c>
      <c r="AU165" s="142" t="s">
        <v>88</v>
      </c>
      <c r="AY165" s="16" t="s">
        <v>162</v>
      </c>
      <c r="BE165" s="143">
        <f t="shared" si="14"/>
        <v>0</v>
      </c>
      <c r="BF165" s="143">
        <f t="shared" si="15"/>
        <v>0</v>
      </c>
      <c r="BG165" s="143">
        <f t="shared" si="16"/>
        <v>0</v>
      </c>
      <c r="BH165" s="143">
        <f t="shared" si="17"/>
        <v>0</v>
      </c>
      <c r="BI165" s="143">
        <f t="shared" si="18"/>
        <v>0</v>
      </c>
      <c r="BJ165" s="16" t="s">
        <v>86</v>
      </c>
      <c r="BK165" s="143">
        <f t="shared" si="19"/>
        <v>0</v>
      </c>
      <c r="BL165" s="16" t="s">
        <v>245</v>
      </c>
      <c r="BM165" s="142" t="s">
        <v>519</v>
      </c>
    </row>
    <row r="166" spans="2:65" s="1" customFormat="1" ht="16.5" customHeight="1">
      <c r="B166" s="31"/>
      <c r="C166" s="131" t="s">
        <v>344</v>
      </c>
      <c r="D166" s="131" t="s">
        <v>165</v>
      </c>
      <c r="E166" s="132" t="s">
        <v>2105</v>
      </c>
      <c r="F166" s="133" t="s">
        <v>2106</v>
      </c>
      <c r="G166" s="134" t="s">
        <v>208</v>
      </c>
      <c r="H166" s="135">
        <v>102</v>
      </c>
      <c r="I166" s="136"/>
      <c r="J166" s="137">
        <f t="shared" si="10"/>
        <v>0</v>
      </c>
      <c r="K166" s="133" t="s">
        <v>1</v>
      </c>
      <c r="L166" s="31"/>
      <c r="M166" s="138" t="s">
        <v>1</v>
      </c>
      <c r="N166" s="139" t="s">
        <v>43</v>
      </c>
      <c r="P166" s="140">
        <f t="shared" si="11"/>
        <v>0</v>
      </c>
      <c r="Q166" s="140">
        <v>1.1000000000000001E-3</v>
      </c>
      <c r="R166" s="140">
        <f t="shared" si="12"/>
        <v>0.11220000000000001</v>
      </c>
      <c r="S166" s="140">
        <v>0</v>
      </c>
      <c r="T166" s="141">
        <f t="shared" si="13"/>
        <v>0</v>
      </c>
      <c r="AR166" s="142" t="s">
        <v>245</v>
      </c>
      <c r="AT166" s="142" t="s">
        <v>165</v>
      </c>
      <c r="AU166" s="142" t="s">
        <v>88</v>
      </c>
      <c r="AY166" s="16" t="s">
        <v>162</v>
      </c>
      <c r="BE166" s="143">
        <f t="shared" si="14"/>
        <v>0</v>
      </c>
      <c r="BF166" s="143">
        <f t="shared" si="15"/>
        <v>0</v>
      </c>
      <c r="BG166" s="143">
        <f t="shared" si="16"/>
        <v>0</v>
      </c>
      <c r="BH166" s="143">
        <f t="shared" si="17"/>
        <v>0</v>
      </c>
      <c r="BI166" s="143">
        <f t="shared" si="18"/>
        <v>0</v>
      </c>
      <c r="BJ166" s="16" t="s">
        <v>86</v>
      </c>
      <c r="BK166" s="143">
        <f t="shared" si="19"/>
        <v>0</v>
      </c>
      <c r="BL166" s="16" t="s">
        <v>245</v>
      </c>
      <c r="BM166" s="142" t="s">
        <v>830</v>
      </c>
    </row>
    <row r="167" spans="2:65" s="1" customFormat="1" ht="16.5" customHeight="1">
      <c r="B167" s="31"/>
      <c r="C167" s="131" t="s">
        <v>350</v>
      </c>
      <c r="D167" s="131" t="s">
        <v>165</v>
      </c>
      <c r="E167" s="132" t="s">
        <v>2107</v>
      </c>
      <c r="F167" s="133" t="s">
        <v>2108</v>
      </c>
      <c r="G167" s="134" t="s">
        <v>208</v>
      </c>
      <c r="H167" s="135">
        <v>12</v>
      </c>
      <c r="I167" s="136"/>
      <c r="J167" s="137">
        <f t="shared" si="10"/>
        <v>0</v>
      </c>
      <c r="K167" s="133" t="s">
        <v>1</v>
      </c>
      <c r="L167" s="31"/>
      <c r="M167" s="138" t="s">
        <v>1</v>
      </c>
      <c r="N167" s="139" t="s">
        <v>43</v>
      </c>
      <c r="P167" s="140">
        <f t="shared" si="11"/>
        <v>0</v>
      </c>
      <c r="Q167" s="140">
        <v>1.9300000000000001E-3</v>
      </c>
      <c r="R167" s="140">
        <f t="shared" si="12"/>
        <v>2.316E-2</v>
      </c>
      <c r="S167" s="140">
        <v>0</v>
      </c>
      <c r="T167" s="141">
        <f t="shared" si="13"/>
        <v>0</v>
      </c>
      <c r="AR167" s="142" t="s">
        <v>245</v>
      </c>
      <c r="AT167" s="142" t="s">
        <v>165</v>
      </c>
      <c r="AU167" s="142" t="s">
        <v>88</v>
      </c>
      <c r="AY167" s="16" t="s">
        <v>162</v>
      </c>
      <c r="BE167" s="143">
        <f t="shared" si="14"/>
        <v>0</v>
      </c>
      <c r="BF167" s="143">
        <f t="shared" si="15"/>
        <v>0</v>
      </c>
      <c r="BG167" s="143">
        <f t="shared" si="16"/>
        <v>0</v>
      </c>
      <c r="BH167" s="143">
        <f t="shared" si="17"/>
        <v>0</v>
      </c>
      <c r="BI167" s="143">
        <f t="shared" si="18"/>
        <v>0</v>
      </c>
      <c r="BJ167" s="16" t="s">
        <v>86</v>
      </c>
      <c r="BK167" s="143">
        <f t="shared" si="19"/>
        <v>0</v>
      </c>
      <c r="BL167" s="16" t="s">
        <v>245</v>
      </c>
      <c r="BM167" s="142" t="s">
        <v>839</v>
      </c>
    </row>
    <row r="168" spans="2:65" s="1" customFormat="1" ht="16.5" customHeight="1">
      <c r="B168" s="31"/>
      <c r="C168" s="131" t="s">
        <v>355</v>
      </c>
      <c r="D168" s="131" t="s">
        <v>165</v>
      </c>
      <c r="E168" s="132" t="s">
        <v>2109</v>
      </c>
      <c r="F168" s="133" t="s">
        <v>2110</v>
      </c>
      <c r="G168" s="134" t="s">
        <v>208</v>
      </c>
      <c r="H168" s="135">
        <v>12</v>
      </c>
      <c r="I168" s="136"/>
      <c r="J168" s="137">
        <f t="shared" si="10"/>
        <v>0</v>
      </c>
      <c r="K168" s="133" t="s">
        <v>1</v>
      </c>
      <c r="L168" s="31"/>
      <c r="M168" s="138" t="s">
        <v>1</v>
      </c>
      <c r="N168" s="139" t="s">
        <v>43</v>
      </c>
      <c r="P168" s="140">
        <f t="shared" si="11"/>
        <v>0</v>
      </c>
      <c r="Q168" s="140">
        <v>1.9300000000000001E-3</v>
      </c>
      <c r="R168" s="140">
        <f t="shared" si="12"/>
        <v>2.316E-2</v>
      </c>
      <c r="S168" s="140">
        <v>0</v>
      </c>
      <c r="T168" s="141">
        <f t="shared" si="13"/>
        <v>0</v>
      </c>
      <c r="AR168" s="142" t="s">
        <v>245</v>
      </c>
      <c r="AT168" s="142" t="s">
        <v>165</v>
      </c>
      <c r="AU168" s="142" t="s">
        <v>88</v>
      </c>
      <c r="AY168" s="16" t="s">
        <v>162</v>
      </c>
      <c r="BE168" s="143">
        <f t="shared" si="14"/>
        <v>0</v>
      </c>
      <c r="BF168" s="143">
        <f t="shared" si="15"/>
        <v>0</v>
      </c>
      <c r="BG168" s="143">
        <f t="shared" si="16"/>
        <v>0</v>
      </c>
      <c r="BH168" s="143">
        <f t="shared" si="17"/>
        <v>0</v>
      </c>
      <c r="BI168" s="143">
        <f t="shared" si="18"/>
        <v>0</v>
      </c>
      <c r="BJ168" s="16" t="s">
        <v>86</v>
      </c>
      <c r="BK168" s="143">
        <f t="shared" si="19"/>
        <v>0</v>
      </c>
      <c r="BL168" s="16" t="s">
        <v>245</v>
      </c>
      <c r="BM168" s="142" t="s">
        <v>848</v>
      </c>
    </row>
    <row r="169" spans="2:65" s="1" customFormat="1" ht="16.5" customHeight="1">
      <c r="B169" s="31"/>
      <c r="C169" s="131" t="s">
        <v>359</v>
      </c>
      <c r="D169" s="131" t="s">
        <v>165</v>
      </c>
      <c r="E169" s="132" t="s">
        <v>2111</v>
      </c>
      <c r="F169" s="133" t="s">
        <v>2112</v>
      </c>
      <c r="G169" s="134" t="s">
        <v>208</v>
      </c>
      <c r="H169" s="135">
        <v>227</v>
      </c>
      <c r="I169" s="136"/>
      <c r="J169" s="137">
        <f t="shared" si="10"/>
        <v>0</v>
      </c>
      <c r="K169" s="133" t="s">
        <v>1</v>
      </c>
      <c r="L169" s="31"/>
      <c r="M169" s="138" t="s">
        <v>1</v>
      </c>
      <c r="N169" s="139" t="s">
        <v>43</v>
      </c>
      <c r="P169" s="140">
        <f t="shared" si="11"/>
        <v>0</v>
      </c>
      <c r="Q169" s="140">
        <v>4.0000000000000003E-5</v>
      </c>
      <c r="R169" s="140">
        <f t="shared" si="12"/>
        <v>9.0800000000000013E-3</v>
      </c>
      <c r="S169" s="140">
        <v>0</v>
      </c>
      <c r="T169" s="141">
        <f t="shared" si="13"/>
        <v>0</v>
      </c>
      <c r="AR169" s="142" t="s">
        <v>245</v>
      </c>
      <c r="AT169" s="142" t="s">
        <v>165</v>
      </c>
      <c r="AU169" s="142" t="s">
        <v>88</v>
      </c>
      <c r="AY169" s="16" t="s">
        <v>162</v>
      </c>
      <c r="BE169" s="143">
        <f t="shared" si="14"/>
        <v>0</v>
      </c>
      <c r="BF169" s="143">
        <f t="shared" si="15"/>
        <v>0</v>
      </c>
      <c r="BG169" s="143">
        <f t="shared" si="16"/>
        <v>0</v>
      </c>
      <c r="BH169" s="143">
        <f t="shared" si="17"/>
        <v>0</v>
      </c>
      <c r="BI169" s="143">
        <f t="shared" si="18"/>
        <v>0</v>
      </c>
      <c r="BJ169" s="16" t="s">
        <v>86</v>
      </c>
      <c r="BK169" s="143">
        <f t="shared" si="19"/>
        <v>0</v>
      </c>
      <c r="BL169" s="16" t="s">
        <v>245</v>
      </c>
      <c r="BM169" s="142" t="s">
        <v>858</v>
      </c>
    </row>
    <row r="170" spans="2:65" s="1" customFormat="1" ht="16.5" customHeight="1">
      <c r="B170" s="31"/>
      <c r="C170" s="131" t="s">
        <v>364</v>
      </c>
      <c r="D170" s="131" t="s">
        <v>165</v>
      </c>
      <c r="E170" s="132" t="s">
        <v>2113</v>
      </c>
      <c r="F170" s="133" t="s">
        <v>2114</v>
      </c>
      <c r="G170" s="134" t="s">
        <v>208</v>
      </c>
      <c r="H170" s="135">
        <v>97</v>
      </c>
      <c r="I170" s="136"/>
      <c r="J170" s="137">
        <f t="shared" si="10"/>
        <v>0</v>
      </c>
      <c r="K170" s="133" t="s">
        <v>1</v>
      </c>
      <c r="L170" s="31"/>
      <c r="M170" s="138" t="s">
        <v>1</v>
      </c>
      <c r="N170" s="139" t="s">
        <v>43</v>
      </c>
      <c r="P170" s="140">
        <f t="shared" si="11"/>
        <v>0</v>
      </c>
      <c r="Q170" s="140">
        <v>5.0000000000000002E-5</v>
      </c>
      <c r="R170" s="140">
        <f t="shared" si="12"/>
        <v>4.8500000000000001E-3</v>
      </c>
      <c r="S170" s="140">
        <v>0</v>
      </c>
      <c r="T170" s="141">
        <f t="shared" si="13"/>
        <v>0</v>
      </c>
      <c r="AR170" s="142" t="s">
        <v>245</v>
      </c>
      <c r="AT170" s="142" t="s">
        <v>165</v>
      </c>
      <c r="AU170" s="142" t="s">
        <v>88</v>
      </c>
      <c r="AY170" s="16" t="s">
        <v>162</v>
      </c>
      <c r="BE170" s="143">
        <f t="shared" si="14"/>
        <v>0</v>
      </c>
      <c r="BF170" s="143">
        <f t="shared" si="15"/>
        <v>0</v>
      </c>
      <c r="BG170" s="143">
        <f t="shared" si="16"/>
        <v>0</v>
      </c>
      <c r="BH170" s="143">
        <f t="shared" si="17"/>
        <v>0</v>
      </c>
      <c r="BI170" s="143">
        <f t="shared" si="18"/>
        <v>0</v>
      </c>
      <c r="BJ170" s="16" t="s">
        <v>86</v>
      </c>
      <c r="BK170" s="143">
        <f t="shared" si="19"/>
        <v>0</v>
      </c>
      <c r="BL170" s="16" t="s">
        <v>245</v>
      </c>
      <c r="BM170" s="142" t="s">
        <v>870</v>
      </c>
    </row>
    <row r="171" spans="2:65" s="1" customFormat="1" ht="16.5" customHeight="1">
      <c r="B171" s="31"/>
      <c r="C171" s="131" t="s">
        <v>372</v>
      </c>
      <c r="D171" s="131" t="s">
        <v>165</v>
      </c>
      <c r="E171" s="132" t="s">
        <v>2115</v>
      </c>
      <c r="F171" s="133" t="s">
        <v>2116</v>
      </c>
      <c r="G171" s="134" t="s">
        <v>208</v>
      </c>
      <c r="H171" s="135">
        <v>37</v>
      </c>
      <c r="I171" s="136"/>
      <c r="J171" s="137">
        <f t="shared" si="10"/>
        <v>0</v>
      </c>
      <c r="K171" s="133" t="s">
        <v>1</v>
      </c>
      <c r="L171" s="31"/>
      <c r="M171" s="138" t="s">
        <v>1</v>
      </c>
      <c r="N171" s="139" t="s">
        <v>43</v>
      </c>
      <c r="P171" s="140">
        <f t="shared" si="11"/>
        <v>0</v>
      </c>
      <c r="Q171" s="140">
        <v>5.0000000000000002E-5</v>
      </c>
      <c r="R171" s="140">
        <f t="shared" si="12"/>
        <v>1.8500000000000001E-3</v>
      </c>
      <c r="S171" s="140">
        <v>0</v>
      </c>
      <c r="T171" s="141">
        <f t="shared" si="13"/>
        <v>0</v>
      </c>
      <c r="AR171" s="142" t="s">
        <v>245</v>
      </c>
      <c r="AT171" s="142" t="s">
        <v>165</v>
      </c>
      <c r="AU171" s="142" t="s">
        <v>88</v>
      </c>
      <c r="AY171" s="16" t="s">
        <v>162</v>
      </c>
      <c r="BE171" s="143">
        <f t="shared" si="14"/>
        <v>0</v>
      </c>
      <c r="BF171" s="143">
        <f t="shared" si="15"/>
        <v>0</v>
      </c>
      <c r="BG171" s="143">
        <f t="shared" si="16"/>
        <v>0</v>
      </c>
      <c r="BH171" s="143">
        <f t="shared" si="17"/>
        <v>0</v>
      </c>
      <c r="BI171" s="143">
        <f t="shared" si="18"/>
        <v>0</v>
      </c>
      <c r="BJ171" s="16" t="s">
        <v>86</v>
      </c>
      <c r="BK171" s="143">
        <f t="shared" si="19"/>
        <v>0</v>
      </c>
      <c r="BL171" s="16" t="s">
        <v>245</v>
      </c>
      <c r="BM171" s="142" t="s">
        <v>882</v>
      </c>
    </row>
    <row r="172" spans="2:65" s="1" customFormat="1" ht="16.5" customHeight="1">
      <c r="B172" s="31"/>
      <c r="C172" s="131" t="s">
        <v>377</v>
      </c>
      <c r="D172" s="131" t="s">
        <v>165</v>
      </c>
      <c r="E172" s="132" t="s">
        <v>2117</v>
      </c>
      <c r="F172" s="133" t="s">
        <v>2118</v>
      </c>
      <c r="G172" s="134" t="s">
        <v>208</v>
      </c>
      <c r="H172" s="135">
        <v>102</v>
      </c>
      <c r="I172" s="136"/>
      <c r="J172" s="137">
        <f t="shared" si="10"/>
        <v>0</v>
      </c>
      <c r="K172" s="133" t="s">
        <v>1</v>
      </c>
      <c r="L172" s="31"/>
      <c r="M172" s="138" t="s">
        <v>1</v>
      </c>
      <c r="N172" s="139" t="s">
        <v>43</v>
      </c>
      <c r="P172" s="140">
        <f t="shared" si="11"/>
        <v>0</v>
      </c>
      <c r="Q172" s="140">
        <v>9.0000000000000006E-5</v>
      </c>
      <c r="R172" s="140">
        <f t="shared" si="12"/>
        <v>9.1800000000000007E-3</v>
      </c>
      <c r="S172" s="140">
        <v>0</v>
      </c>
      <c r="T172" s="141">
        <f t="shared" si="13"/>
        <v>0</v>
      </c>
      <c r="AR172" s="142" t="s">
        <v>245</v>
      </c>
      <c r="AT172" s="142" t="s">
        <v>165</v>
      </c>
      <c r="AU172" s="142" t="s">
        <v>88</v>
      </c>
      <c r="AY172" s="16" t="s">
        <v>162</v>
      </c>
      <c r="BE172" s="143">
        <f t="shared" si="14"/>
        <v>0</v>
      </c>
      <c r="BF172" s="143">
        <f t="shared" si="15"/>
        <v>0</v>
      </c>
      <c r="BG172" s="143">
        <f t="shared" si="16"/>
        <v>0</v>
      </c>
      <c r="BH172" s="143">
        <f t="shared" si="17"/>
        <v>0</v>
      </c>
      <c r="BI172" s="143">
        <f t="shared" si="18"/>
        <v>0</v>
      </c>
      <c r="BJ172" s="16" t="s">
        <v>86</v>
      </c>
      <c r="BK172" s="143">
        <f t="shared" si="19"/>
        <v>0</v>
      </c>
      <c r="BL172" s="16" t="s">
        <v>245</v>
      </c>
      <c r="BM172" s="142" t="s">
        <v>893</v>
      </c>
    </row>
    <row r="173" spans="2:65" s="1" customFormat="1" ht="16.5" customHeight="1">
      <c r="B173" s="31"/>
      <c r="C173" s="131" t="s">
        <v>381</v>
      </c>
      <c r="D173" s="131" t="s">
        <v>165</v>
      </c>
      <c r="E173" s="132" t="s">
        <v>2119</v>
      </c>
      <c r="F173" s="133" t="s">
        <v>2120</v>
      </c>
      <c r="G173" s="134" t="s">
        <v>268</v>
      </c>
      <c r="H173" s="135">
        <v>55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245</v>
      </c>
      <c r="AT173" s="142" t="s">
        <v>165</v>
      </c>
      <c r="AU173" s="142" t="s">
        <v>88</v>
      </c>
      <c r="AY173" s="16" t="s">
        <v>162</v>
      </c>
      <c r="BE173" s="143">
        <f t="shared" si="14"/>
        <v>0</v>
      </c>
      <c r="BF173" s="143">
        <f t="shared" si="15"/>
        <v>0</v>
      </c>
      <c r="BG173" s="143">
        <f t="shared" si="16"/>
        <v>0</v>
      </c>
      <c r="BH173" s="143">
        <f t="shared" si="17"/>
        <v>0</v>
      </c>
      <c r="BI173" s="143">
        <f t="shared" si="18"/>
        <v>0</v>
      </c>
      <c r="BJ173" s="16" t="s">
        <v>86</v>
      </c>
      <c r="BK173" s="143">
        <f t="shared" si="19"/>
        <v>0</v>
      </c>
      <c r="BL173" s="16" t="s">
        <v>245</v>
      </c>
      <c r="BM173" s="142" t="s">
        <v>903</v>
      </c>
    </row>
    <row r="174" spans="2:65" s="1" customFormat="1" ht="16.5" customHeight="1">
      <c r="B174" s="31"/>
      <c r="C174" s="131" t="s">
        <v>387</v>
      </c>
      <c r="D174" s="131" t="s">
        <v>165</v>
      </c>
      <c r="E174" s="132" t="s">
        <v>2121</v>
      </c>
      <c r="F174" s="133" t="s">
        <v>2122</v>
      </c>
      <c r="G174" s="134" t="s">
        <v>268</v>
      </c>
      <c r="H174" s="135">
        <v>55</v>
      </c>
      <c r="I174" s="136"/>
      <c r="J174" s="137">
        <f t="shared" si="10"/>
        <v>0</v>
      </c>
      <c r="K174" s="133" t="s">
        <v>1</v>
      </c>
      <c r="L174" s="31"/>
      <c r="M174" s="138" t="s">
        <v>1</v>
      </c>
      <c r="N174" s="139" t="s">
        <v>43</v>
      </c>
      <c r="P174" s="140">
        <f t="shared" si="11"/>
        <v>0</v>
      </c>
      <c r="Q174" s="140">
        <v>2.3000000000000001E-4</v>
      </c>
      <c r="R174" s="140">
        <f t="shared" si="12"/>
        <v>1.265E-2</v>
      </c>
      <c r="S174" s="140">
        <v>0</v>
      </c>
      <c r="T174" s="141">
        <f t="shared" si="13"/>
        <v>0</v>
      </c>
      <c r="AR174" s="142" t="s">
        <v>245</v>
      </c>
      <c r="AT174" s="142" t="s">
        <v>165</v>
      </c>
      <c r="AU174" s="142" t="s">
        <v>88</v>
      </c>
      <c r="AY174" s="16" t="s">
        <v>162</v>
      </c>
      <c r="BE174" s="143">
        <f t="shared" si="14"/>
        <v>0</v>
      </c>
      <c r="BF174" s="143">
        <f t="shared" si="15"/>
        <v>0</v>
      </c>
      <c r="BG174" s="143">
        <f t="shared" si="16"/>
        <v>0</v>
      </c>
      <c r="BH174" s="143">
        <f t="shared" si="17"/>
        <v>0</v>
      </c>
      <c r="BI174" s="143">
        <f t="shared" si="18"/>
        <v>0</v>
      </c>
      <c r="BJ174" s="16" t="s">
        <v>86</v>
      </c>
      <c r="BK174" s="143">
        <f t="shared" si="19"/>
        <v>0</v>
      </c>
      <c r="BL174" s="16" t="s">
        <v>245</v>
      </c>
      <c r="BM174" s="142" t="s">
        <v>912</v>
      </c>
    </row>
    <row r="175" spans="2:65" s="1" customFormat="1" ht="16.5" customHeight="1">
      <c r="B175" s="31"/>
      <c r="C175" s="131" t="s">
        <v>392</v>
      </c>
      <c r="D175" s="131" t="s">
        <v>165</v>
      </c>
      <c r="E175" s="132" t="s">
        <v>2123</v>
      </c>
      <c r="F175" s="133" t="s">
        <v>2124</v>
      </c>
      <c r="G175" s="134" t="s">
        <v>268</v>
      </c>
      <c r="H175" s="135">
        <v>1</v>
      </c>
      <c r="I175" s="136"/>
      <c r="J175" s="137">
        <f t="shared" si="10"/>
        <v>0</v>
      </c>
      <c r="K175" s="133" t="s">
        <v>1</v>
      </c>
      <c r="L175" s="31"/>
      <c r="M175" s="138" t="s">
        <v>1</v>
      </c>
      <c r="N175" s="139" t="s">
        <v>43</v>
      </c>
      <c r="P175" s="140">
        <f t="shared" si="11"/>
        <v>0</v>
      </c>
      <c r="Q175" s="140">
        <v>4.0999999999999999E-4</v>
      </c>
      <c r="R175" s="140">
        <f t="shared" si="12"/>
        <v>4.0999999999999999E-4</v>
      </c>
      <c r="S175" s="140">
        <v>0</v>
      </c>
      <c r="T175" s="141">
        <f t="shared" si="13"/>
        <v>0</v>
      </c>
      <c r="AR175" s="142" t="s">
        <v>245</v>
      </c>
      <c r="AT175" s="142" t="s">
        <v>165</v>
      </c>
      <c r="AU175" s="142" t="s">
        <v>88</v>
      </c>
      <c r="AY175" s="16" t="s">
        <v>162</v>
      </c>
      <c r="BE175" s="143">
        <f t="shared" si="14"/>
        <v>0</v>
      </c>
      <c r="BF175" s="143">
        <f t="shared" si="15"/>
        <v>0</v>
      </c>
      <c r="BG175" s="143">
        <f t="shared" si="16"/>
        <v>0</v>
      </c>
      <c r="BH175" s="143">
        <f t="shared" si="17"/>
        <v>0</v>
      </c>
      <c r="BI175" s="143">
        <f t="shared" si="18"/>
        <v>0</v>
      </c>
      <c r="BJ175" s="16" t="s">
        <v>86</v>
      </c>
      <c r="BK175" s="143">
        <f t="shared" si="19"/>
        <v>0</v>
      </c>
      <c r="BL175" s="16" t="s">
        <v>245</v>
      </c>
      <c r="BM175" s="142" t="s">
        <v>923</v>
      </c>
    </row>
    <row r="176" spans="2:65" s="1" customFormat="1" ht="16.5" customHeight="1">
      <c r="B176" s="31"/>
      <c r="C176" s="131" t="s">
        <v>396</v>
      </c>
      <c r="D176" s="131" t="s">
        <v>165</v>
      </c>
      <c r="E176" s="132" t="s">
        <v>2125</v>
      </c>
      <c r="F176" s="133" t="s">
        <v>2126</v>
      </c>
      <c r="G176" s="134" t="s">
        <v>268</v>
      </c>
      <c r="H176" s="135">
        <v>1</v>
      </c>
      <c r="I176" s="136"/>
      <c r="J176" s="137">
        <f t="shared" si="10"/>
        <v>0</v>
      </c>
      <c r="K176" s="133" t="s">
        <v>1</v>
      </c>
      <c r="L176" s="31"/>
      <c r="M176" s="138" t="s">
        <v>1</v>
      </c>
      <c r="N176" s="139" t="s">
        <v>43</v>
      </c>
      <c r="P176" s="140">
        <f t="shared" si="11"/>
        <v>0</v>
      </c>
      <c r="Q176" s="140">
        <v>2.7E-4</v>
      </c>
      <c r="R176" s="140">
        <f t="shared" si="12"/>
        <v>2.7E-4</v>
      </c>
      <c r="S176" s="140">
        <v>0</v>
      </c>
      <c r="T176" s="141">
        <f t="shared" si="13"/>
        <v>0</v>
      </c>
      <c r="AR176" s="142" t="s">
        <v>245</v>
      </c>
      <c r="AT176" s="142" t="s">
        <v>165</v>
      </c>
      <c r="AU176" s="142" t="s">
        <v>88</v>
      </c>
      <c r="AY176" s="16" t="s">
        <v>162</v>
      </c>
      <c r="BE176" s="143">
        <f t="shared" si="14"/>
        <v>0</v>
      </c>
      <c r="BF176" s="143">
        <f t="shared" si="15"/>
        <v>0</v>
      </c>
      <c r="BG176" s="143">
        <f t="shared" si="16"/>
        <v>0</v>
      </c>
      <c r="BH176" s="143">
        <f t="shared" si="17"/>
        <v>0</v>
      </c>
      <c r="BI176" s="143">
        <f t="shared" si="18"/>
        <v>0</v>
      </c>
      <c r="BJ176" s="16" t="s">
        <v>86</v>
      </c>
      <c r="BK176" s="143">
        <f t="shared" si="19"/>
        <v>0</v>
      </c>
      <c r="BL176" s="16" t="s">
        <v>245</v>
      </c>
      <c r="BM176" s="142" t="s">
        <v>933</v>
      </c>
    </row>
    <row r="177" spans="2:65" s="1" customFormat="1" ht="16.5" customHeight="1">
      <c r="B177" s="31"/>
      <c r="C177" s="131" t="s">
        <v>402</v>
      </c>
      <c r="D177" s="131" t="s">
        <v>165</v>
      </c>
      <c r="E177" s="132" t="s">
        <v>2127</v>
      </c>
      <c r="F177" s="133" t="s">
        <v>2128</v>
      </c>
      <c r="G177" s="134" t="s">
        <v>268</v>
      </c>
      <c r="H177" s="135">
        <v>1</v>
      </c>
      <c r="I177" s="136"/>
      <c r="J177" s="137">
        <f t="shared" si="10"/>
        <v>0</v>
      </c>
      <c r="K177" s="133" t="s">
        <v>1</v>
      </c>
      <c r="L177" s="31"/>
      <c r="M177" s="138" t="s">
        <v>1</v>
      </c>
      <c r="N177" s="139" t="s">
        <v>43</v>
      </c>
      <c r="P177" s="140">
        <f t="shared" si="11"/>
        <v>0</v>
      </c>
      <c r="Q177" s="140">
        <v>1E-3</v>
      </c>
      <c r="R177" s="140">
        <f t="shared" si="12"/>
        <v>1E-3</v>
      </c>
      <c r="S177" s="140">
        <v>0</v>
      </c>
      <c r="T177" s="141">
        <f t="shared" si="13"/>
        <v>0</v>
      </c>
      <c r="AR177" s="142" t="s">
        <v>245</v>
      </c>
      <c r="AT177" s="142" t="s">
        <v>165</v>
      </c>
      <c r="AU177" s="142" t="s">
        <v>88</v>
      </c>
      <c r="AY177" s="16" t="s">
        <v>162</v>
      </c>
      <c r="BE177" s="143">
        <f t="shared" si="14"/>
        <v>0</v>
      </c>
      <c r="BF177" s="143">
        <f t="shared" si="15"/>
        <v>0</v>
      </c>
      <c r="BG177" s="143">
        <f t="shared" si="16"/>
        <v>0</v>
      </c>
      <c r="BH177" s="143">
        <f t="shared" si="17"/>
        <v>0</v>
      </c>
      <c r="BI177" s="143">
        <f t="shared" si="18"/>
        <v>0</v>
      </c>
      <c r="BJ177" s="16" t="s">
        <v>86</v>
      </c>
      <c r="BK177" s="143">
        <f t="shared" si="19"/>
        <v>0</v>
      </c>
      <c r="BL177" s="16" t="s">
        <v>245</v>
      </c>
      <c r="BM177" s="142" t="s">
        <v>944</v>
      </c>
    </row>
    <row r="178" spans="2:65" s="1" customFormat="1" ht="16.5" customHeight="1">
      <c r="B178" s="31"/>
      <c r="C178" s="131" t="s">
        <v>408</v>
      </c>
      <c r="D178" s="131" t="s">
        <v>165</v>
      </c>
      <c r="E178" s="132" t="s">
        <v>2129</v>
      </c>
      <c r="F178" s="133" t="s">
        <v>2130</v>
      </c>
      <c r="G178" s="134" t="s">
        <v>268</v>
      </c>
      <c r="H178" s="135">
        <v>3</v>
      </c>
      <c r="I178" s="136"/>
      <c r="J178" s="137">
        <f t="shared" si="10"/>
        <v>0</v>
      </c>
      <c r="K178" s="133" t="s">
        <v>1</v>
      </c>
      <c r="L178" s="31"/>
      <c r="M178" s="138" t="s">
        <v>1</v>
      </c>
      <c r="N178" s="139" t="s">
        <v>43</v>
      </c>
      <c r="P178" s="140">
        <f t="shared" si="11"/>
        <v>0</v>
      </c>
      <c r="Q178" s="140">
        <v>2.7E-4</v>
      </c>
      <c r="R178" s="140">
        <f t="shared" si="12"/>
        <v>8.0999999999999996E-4</v>
      </c>
      <c r="S178" s="140">
        <v>0</v>
      </c>
      <c r="T178" s="141">
        <f t="shared" si="13"/>
        <v>0</v>
      </c>
      <c r="AR178" s="142" t="s">
        <v>245</v>
      </c>
      <c r="AT178" s="142" t="s">
        <v>165</v>
      </c>
      <c r="AU178" s="142" t="s">
        <v>88</v>
      </c>
      <c r="AY178" s="16" t="s">
        <v>162</v>
      </c>
      <c r="BE178" s="143">
        <f t="shared" si="14"/>
        <v>0</v>
      </c>
      <c r="BF178" s="143">
        <f t="shared" si="15"/>
        <v>0</v>
      </c>
      <c r="BG178" s="143">
        <f t="shared" si="16"/>
        <v>0</v>
      </c>
      <c r="BH178" s="143">
        <f t="shared" si="17"/>
        <v>0</v>
      </c>
      <c r="BI178" s="143">
        <f t="shared" si="18"/>
        <v>0</v>
      </c>
      <c r="BJ178" s="16" t="s">
        <v>86</v>
      </c>
      <c r="BK178" s="143">
        <f t="shared" si="19"/>
        <v>0</v>
      </c>
      <c r="BL178" s="16" t="s">
        <v>245</v>
      </c>
      <c r="BM178" s="142" t="s">
        <v>956</v>
      </c>
    </row>
    <row r="179" spans="2:65" s="1" customFormat="1" ht="16.5" customHeight="1">
      <c r="B179" s="31"/>
      <c r="C179" s="131" t="s">
        <v>414</v>
      </c>
      <c r="D179" s="131" t="s">
        <v>165</v>
      </c>
      <c r="E179" s="132" t="s">
        <v>2131</v>
      </c>
      <c r="F179" s="133" t="s">
        <v>2132</v>
      </c>
      <c r="G179" s="134" t="s">
        <v>268</v>
      </c>
      <c r="H179" s="135">
        <v>1</v>
      </c>
      <c r="I179" s="136"/>
      <c r="J179" s="137">
        <f t="shared" si="10"/>
        <v>0</v>
      </c>
      <c r="K179" s="133" t="s">
        <v>1</v>
      </c>
      <c r="L179" s="31"/>
      <c r="M179" s="138" t="s">
        <v>1</v>
      </c>
      <c r="N179" s="139" t="s">
        <v>43</v>
      </c>
      <c r="P179" s="140">
        <f t="shared" si="11"/>
        <v>0</v>
      </c>
      <c r="Q179" s="140">
        <v>4.0000000000000002E-4</v>
      </c>
      <c r="R179" s="140">
        <f t="shared" si="12"/>
        <v>4.0000000000000002E-4</v>
      </c>
      <c r="S179" s="140">
        <v>0</v>
      </c>
      <c r="T179" s="141">
        <f t="shared" si="13"/>
        <v>0</v>
      </c>
      <c r="AR179" s="142" t="s">
        <v>245</v>
      </c>
      <c r="AT179" s="142" t="s">
        <v>165</v>
      </c>
      <c r="AU179" s="142" t="s">
        <v>88</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965</v>
      </c>
    </row>
    <row r="180" spans="2:65" s="1" customFormat="1" ht="16.5" customHeight="1">
      <c r="B180" s="31"/>
      <c r="C180" s="131" t="s">
        <v>419</v>
      </c>
      <c r="D180" s="131" t="s">
        <v>165</v>
      </c>
      <c r="E180" s="132" t="s">
        <v>2133</v>
      </c>
      <c r="F180" s="133" t="s">
        <v>2134</v>
      </c>
      <c r="G180" s="134" t="s">
        <v>268</v>
      </c>
      <c r="H180" s="135">
        <v>3</v>
      </c>
      <c r="I180" s="136"/>
      <c r="J180" s="137">
        <f t="shared" si="10"/>
        <v>0</v>
      </c>
      <c r="K180" s="133" t="s">
        <v>1</v>
      </c>
      <c r="L180" s="31"/>
      <c r="M180" s="138" t="s">
        <v>1</v>
      </c>
      <c r="N180" s="139" t="s">
        <v>43</v>
      </c>
      <c r="P180" s="140">
        <f t="shared" si="11"/>
        <v>0</v>
      </c>
      <c r="Q180" s="140">
        <v>8.0000000000000004E-4</v>
      </c>
      <c r="R180" s="140">
        <f t="shared" si="12"/>
        <v>2.4000000000000002E-3</v>
      </c>
      <c r="S180" s="140">
        <v>0</v>
      </c>
      <c r="T180" s="141">
        <f t="shared" si="13"/>
        <v>0</v>
      </c>
      <c r="AR180" s="142" t="s">
        <v>245</v>
      </c>
      <c r="AT180" s="142" t="s">
        <v>165</v>
      </c>
      <c r="AU180" s="142" t="s">
        <v>88</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973</v>
      </c>
    </row>
    <row r="181" spans="2:65" s="1" customFormat="1" ht="16.5" customHeight="1">
      <c r="B181" s="31"/>
      <c r="C181" s="131" t="s">
        <v>423</v>
      </c>
      <c r="D181" s="131" t="s">
        <v>165</v>
      </c>
      <c r="E181" s="132" t="s">
        <v>2135</v>
      </c>
      <c r="F181" s="133" t="s">
        <v>2136</v>
      </c>
      <c r="G181" s="134" t="s">
        <v>268</v>
      </c>
      <c r="H181" s="135">
        <v>1</v>
      </c>
      <c r="I181" s="136"/>
      <c r="J181" s="137">
        <f t="shared" si="10"/>
        <v>0</v>
      </c>
      <c r="K181" s="133" t="s">
        <v>1</v>
      </c>
      <c r="L181" s="31"/>
      <c r="M181" s="138" t="s">
        <v>1</v>
      </c>
      <c r="N181" s="139" t="s">
        <v>43</v>
      </c>
      <c r="P181" s="140">
        <f t="shared" si="11"/>
        <v>0</v>
      </c>
      <c r="Q181" s="140">
        <v>1.97E-3</v>
      </c>
      <c r="R181" s="140">
        <f t="shared" si="12"/>
        <v>1.97E-3</v>
      </c>
      <c r="S181" s="140">
        <v>0</v>
      </c>
      <c r="T181" s="141">
        <f t="shared" si="13"/>
        <v>0</v>
      </c>
      <c r="AR181" s="142" t="s">
        <v>245</v>
      </c>
      <c r="AT181" s="142" t="s">
        <v>165</v>
      </c>
      <c r="AU181" s="142" t="s">
        <v>88</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983</v>
      </c>
    </row>
    <row r="182" spans="2:65" s="1" customFormat="1" ht="16.5" customHeight="1">
      <c r="B182" s="31"/>
      <c r="C182" s="131" t="s">
        <v>429</v>
      </c>
      <c r="D182" s="131" t="s">
        <v>165</v>
      </c>
      <c r="E182" s="132" t="s">
        <v>2137</v>
      </c>
      <c r="F182" s="133" t="s">
        <v>2138</v>
      </c>
      <c r="G182" s="134" t="s">
        <v>268</v>
      </c>
      <c r="H182" s="135">
        <v>4</v>
      </c>
      <c r="I182" s="136"/>
      <c r="J182" s="137">
        <f t="shared" si="10"/>
        <v>0</v>
      </c>
      <c r="K182" s="133" t="s">
        <v>1</v>
      </c>
      <c r="L182" s="31"/>
      <c r="M182" s="138" t="s">
        <v>1</v>
      </c>
      <c r="N182" s="139" t="s">
        <v>43</v>
      </c>
      <c r="P182" s="140">
        <f t="shared" si="11"/>
        <v>0</v>
      </c>
      <c r="Q182" s="140">
        <v>2.0000000000000002E-5</v>
      </c>
      <c r="R182" s="140">
        <f t="shared" si="12"/>
        <v>8.0000000000000007E-5</v>
      </c>
      <c r="S182" s="140">
        <v>0</v>
      </c>
      <c r="T182" s="141">
        <f t="shared" si="13"/>
        <v>0</v>
      </c>
      <c r="AR182" s="142" t="s">
        <v>245</v>
      </c>
      <c r="AT182" s="142" t="s">
        <v>165</v>
      </c>
      <c r="AU182" s="142" t="s">
        <v>88</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993</v>
      </c>
    </row>
    <row r="183" spans="2:65" s="1" customFormat="1" ht="16.5" customHeight="1">
      <c r="B183" s="31"/>
      <c r="C183" s="131" t="s">
        <v>433</v>
      </c>
      <c r="D183" s="131" t="s">
        <v>165</v>
      </c>
      <c r="E183" s="132" t="s">
        <v>2139</v>
      </c>
      <c r="F183" s="133" t="s">
        <v>2140</v>
      </c>
      <c r="G183" s="134" t="s">
        <v>268</v>
      </c>
      <c r="H183" s="135">
        <v>1</v>
      </c>
      <c r="I183" s="136"/>
      <c r="J183" s="137">
        <f t="shared" si="10"/>
        <v>0</v>
      </c>
      <c r="K183" s="133" t="s">
        <v>1</v>
      </c>
      <c r="L183" s="31"/>
      <c r="M183" s="138" t="s">
        <v>1</v>
      </c>
      <c r="N183" s="139" t="s">
        <v>43</v>
      </c>
      <c r="P183" s="140">
        <f t="shared" si="11"/>
        <v>0</v>
      </c>
      <c r="Q183" s="140">
        <v>2.0000000000000002E-5</v>
      </c>
      <c r="R183" s="140">
        <f t="shared" si="12"/>
        <v>2.0000000000000002E-5</v>
      </c>
      <c r="S183" s="140">
        <v>0</v>
      </c>
      <c r="T183" s="141">
        <f t="shared" si="13"/>
        <v>0</v>
      </c>
      <c r="AR183" s="142" t="s">
        <v>245</v>
      </c>
      <c r="AT183" s="142" t="s">
        <v>165</v>
      </c>
      <c r="AU183" s="142" t="s">
        <v>88</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1002</v>
      </c>
    </row>
    <row r="184" spans="2:65" s="1" customFormat="1" ht="16.5" customHeight="1">
      <c r="B184" s="31"/>
      <c r="C184" s="131" t="s">
        <v>438</v>
      </c>
      <c r="D184" s="131" t="s">
        <v>165</v>
      </c>
      <c r="E184" s="132" t="s">
        <v>2141</v>
      </c>
      <c r="F184" s="133" t="s">
        <v>2142</v>
      </c>
      <c r="G184" s="134" t="s">
        <v>268</v>
      </c>
      <c r="H184" s="135">
        <v>2</v>
      </c>
      <c r="I184" s="136"/>
      <c r="J184" s="137">
        <f t="shared" si="10"/>
        <v>0</v>
      </c>
      <c r="K184" s="133" t="s">
        <v>1</v>
      </c>
      <c r="L184" s="31"/>
      <c r="M184" s="138" t="s">
        <v>1</v>
      </c>
      <c r="N184" s="139" t="s">
        <v>43</v>
      </c>
      <c r="P184" s="140">
        <f t="shared" si="11"/>
        <v>0</v>
      </c>
      <c r="Q184" s="140">
        <v>2.0000000000000002E-5</v>
      </c>
      <c r="R184" s="140">
        <f t="shared" si="12"/>
        <v>4.0000000000000003E-5</v>
      </c>
      <c r="S184" s="140">
        <v>0</v>
      </c>
      <c r="T184" s="141">
        <f t="shared" si="13"/>
        <v>0</v>
      </c>
      <c r="AR184" s="142" t="s">
        <v>245</v>
      </c>
      <c r="AT184" s="142" t="s">
        <v>165</v>
      </c>
      <c r="AU184" s="142" t="s">
        <v>88</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1014</v>
      </c>
    </row>
    <row r="185" spans="2:65" s="1" customFormat="1" ht="16.5" customHeight="1">
      <c r="B185" s="31"/>
      <c r="C185" s="131" t="s">
        <v>443</v>
      </c>
      <c r="D185" s="131" t="s">
        <v>165</v>
      </c>
      <c r="E185" s="132" t="s">
        <v>2143</v>
      </c>
      <c r="F185" s="133" t="s">
        <v>2144</v>
      </c>
      <c r="G185" s="134" t="s">
        <v>268</v>
      </c>
      <c r="H185" s="135">
        <v>1</v>
      </c>
      <c r="I185" s="136"/>
      <c r="J185" s="137">
        <f t="shared" si="10"/>
        <v>0</v>
      </c>
      <c r="K185" s="133" t="s">
        <v>1</v>
      </c>
      <c r="L185" s="31"/>
      <c r="M185" s="138" t="s">
        <v>1</v>
      </c>
      <c r="N185" s="139" t="s">
        <v>43</v>
      </c>
      <c r="P185" s="140">
        <f t="shared" si="11"/>
        <v>0</v>
      </c>
      <c r="Q185" s="140">
        <v>1.9E-3</v>
      </c>
      <c r="R185" s="140">
        <f t="shared" si="12"/>
        <v>1.9E-3</v>
      </c>
      <c r="S185" s="140">
        <v>0</v>
      </c>
      <c r="T185" s="141">
        <f t="shared" si="13"/>
        <v>0</v>
      </c>
      <c r="AR185" s="142" t="s">
        <v>245</v>
      </c>
      <c r="AT185" s="142" t="s">
        <v>165</v>
      </c>
      <c r="AU185" s="142" t="s">
        <v>88</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1025</v>
      </c>
    </row>
    <row r="186" spans="2:65" s="1" customFormat="1" ht="16.5" customHeight="1">
      <c r="B186" s="31"/>
      <c r="C186" s="131" t="s">
        <v>448</v>
      </c>
      <c r="D186" s="131" t="s">
        <v>165</v>
      </c>
      <c r="E186" s="132" t="s">
        <v>2145</v>
      </c>
      <c r="F186" s="133" t="s">
        <v>2146</v>
      </c>
      <c r="G186" s="134" t="s">
        <v>268</v>
      </c>
      <c r="H186" s="135">
        <v>1</v>
      </c>
      <c r="I186" s="136"/>
      <c r="J186" s="137">
        <f t="shared" si="10"/>
        <v>0</v>
      </c>
      <c r="K186" s="133" t="s">
        <v>1</v>
      </c>
      <c r="L186" s="31"/>
      <c r="M186" s="138" t="s">
        <v>1</v>
      </c>
      <c r="N186" s="139" t="s">
        <v>43</v>
      </c>
      <c r="P186" s="140">
        <f t="shared" si="11"/>
        <v>0</v>
      </c>
      <c r="Q186" s="140">
        <v>3.0000000000000001E-3</v>
      </c>
      <c r="R186" s="140">
        <f t="shared" si="12"/>
        <v>3.0000000000000001E-3</v>
      </c>
      <c r="S186" s="140">
        <v>0</v>
      </c>
      <c r="T186" s="141">
        <f t="shared" si="13"/>
        <v>0</v>
      </c>
      <c r="AR186" s="142" t="s">
        <v>245</v>
      </c>
      <c r="AT186" s="142" t="s">
        <v>165</v>
      </c>
      <c r="AU186" s="142" t="s">
        <v>88</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1034</v>
      </c>
    </row>
    <row r="187" spans="2:65" s="1" customFormat="1" ht="16.5" customHeight="1">
      <c r="B187" s="31"/>
      <c r="C187" s="131" t="s">
        <v>453</v>
      </c>
      <c r="D187" s="131" t="s">
        <v>165</v>
      </c>
      <c r="E187" s="132" t="s">
        <v>2147</v>
      </c>
      <c r="F187" s="133" t="s">
        <v>2148</v>
      </c>
      <c r="G187" s="134" t="s">
        <v>268</v>
      </c>
      <c r="H187" s="135">
        <v>1</v>
      </c>
      <c r="I187" s="136"/>
      <c r="J187" s="137">
        <f t="shared" si="10"/>
        <v>0</v>
      </c>
      <c r="K187" s="133" t="s">
        <v>1</v>
      </c>
      <c r="L187" s="31"/>
      <c r="M187" s="138" t="s">
        <v>1</v>
      </c>
      <c r="N187" s="139" t="s">
        <v>43</v>
      </c>
      <c r="P187" s="140">
        <f t="shared" si="11"/>
        <v>0</v>
      </c>
      <c r="Q187" s="140">
        <v>5.0000000000000001E-4</v>
      </c>
      <c r="R187" s="140">
        <f t="shared" si="12"/>
        <v>5.0000000000000001E-4</v>
      </c>
      <c r="S187" s="140">
        <v>0</v>
      </c>
      <c r="T187" s="141">
        <f t="shared" si="13"/>
        <v>0</v>
      </c>
      <c r="AR187" s="142" t="s">
        <v>245</v>
      </c>
      <c r="AT187" s="142" t="s">
        <v>165</v>
      </c>
      <c r="AU187" s="142" t="s">
        <v>88</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1042</v>
      </c>
    </row>
    <row r="188" spans="2:65" s="1" customFormat="1" ht="16.5" customHeight="1">
      <c r="B188" s="31"/>
      <c r="C188" s="131" t="s">
        <v>457</v>
      </c>
      <c r="D188" s="131" t="s">
        <v>165</v>
      </c>
      <c r="E188" s="132" t="s">
        <v>2149</v>
      </c>
      <c r="F188" s="133" t="s">
        <v>2150</v>
      </c>
      <c r="G188" s="134" t="s">
        <v>208</v>
      </c>
      <c r="H188" s="135">
        <v>463</v>
      </c>
      <c r="I188" s="136"/>
      <c r="J188" s="137">
        <f t="shared" si="10"/>
        <v>0</v>
      </c>
      <c r="K188" s="133" t="s">
        <v>1</v>
      </c>
      <c r="L188" s="31"/>
      <c r="M188" s="138" t="s">
        <v>1</v>
      </c>
      <c r="N188" s="139" t="s">
        <v>43</v>
      </c>
      <c r="P188" s="140">
        <f t="shared" si="11"/>
        <v>0</v>
      </c>
      <c r="Q188" s="140">
        <v>1.8000000000000001E-4</v>
      </c>
      <c r="R188" s="140">
        <f t="shared" si="12"/>
        <v>8.3340000000000011E-2</v>
      </c>
      <c r="S188" s="140">
        <v>0</v>
      </c>
      <c r="T188" s="141">
        <f t="shared" si="13"/>
        <v>0</v>
      </c>
      <c r="AR188" s="142" t="s">
        <v>245</v>
      </c>
      <c r="AT188" s="142" t="s">
        <v>165</v>
      </c>
      <c r="AU188" s="142" t="s">
        <v>88</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1051</v>
      </c>
    </row>
    <row r="189" spans="2:65" s="1" customFormat="1" ht="16.5" customHeight="1">
      <c r="B189" s="31"/>
      <c r="C189" s="131" t="s">
        <v>463</v>
      </c>
      <c r="D189" s="131" t="s">
        <v>165</v>
      </c>
      <c r="E189" s="132" t="s">
        <v>2151</v>
      </c>
      <c r="F189" s="133" t="s">
        <v>2152</v>
      </c>
      <c r="G189" s="134" t="s">
        <v>2153</v>
      </c>
      <c r="H189" s="135">
        <v>1</v>
      </c>
      <c r="I189" s="136"/>
      <c r="J189" s="137">
        <f t="shared" si="10"/>
        <v>0</v>
      </c>
      <c r="K189" s="133" t="s">
        <v>1</v>
      </c>
      <c r="L189" s="31"/>
      <c r="M189" s="138" t="s">
        <v>1</v>
      </c>
      <c r="N189" s="139" t="s">
        <v>43</v>
      </c>
      <c r="P189" s="140">
        <f t="shared" si="11"/>
        <v>0</v>
      </c>
      <c r="Q189" s="140">
        <v>1.0000000000000001E-5</v>
      </c>
      <c r="R189" s="140">
        <f t="shared" si="12"/>
        <v>1.0000000000000001E-5</v>
      </c>
      <c r="S189" s="140">
        <v>0</v>
      </c>
      <c r="T189" s="141">
        <f t="shared" si="13"/>
        <v>0</v>
      </c>
      <c r="AR189" s="142" t="s">
        <v>245</v>
      </c>
      <c r="AT189" s="142" t="s">
        <v>165</v>
      </c>
      <c r="AU189" s="142" t="s">
        <v>88</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1061</v>
      </c>
    </row>
    <row r="190" spans="2:65" s="1" customFormat="1" ht="16.5" customHeight="1">
      <c r="B190" s="31"/>
      <c r="C190" s="131" t="s">
        <v>469</v>
      </c>
      <c r="D190" s="131" t="s">
        <v>165</v>
      </c>
      <c r="E190" s="132" t="s">
        <v>2154</v>
      </c>
      <c r="F190" s="133" t="s">
        <v>2155</v>
      </c>
      <c r="G190" s="134" t="s">
        <v>353</v>
      </c>
      <c r="H190" s="135">
        <v>1.0740000000000001</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88</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1073</v>
      </c>
    </row>
    <row r="191" spans="2:65" s="11" customFormat="1" ht="25.9" customHeight="1">
      <c r="B191" s="119"/>
      <c r="D191" s="120" t="s">
        <v>77</v>
      </c>
      <c r="E191" s="121" t="s">
        <v>2156</v>
      </c>
      <c r="F191" s="121" t="s">
        <v>2157</v>
      </c>
      <c r="I191" s="122"/>
      <c r="J191" s="123">
        <f>BK191</f>
        <v>0</v>
      </c>
      <c r="L191" s="119"/>
      <c r="M191" s="124"/>
      <c r="P191" s="125">
        <f>P192</f>
        <v>0</v>
      </c>
      <c r="R191" s="125">
        <f>R192</f>
        <v>9.7500000000000017E-2</v>
      </c>
      <c r="T191" s="126">
        <f>T192</f>
        <v>0</v>
      </c>
      <c r="AR191" s="120" t="s">
        <v>88</v>
      </c>
      <c r="AT191" s="127" t="s">
        <v>77</v>
      </c>
      <c r="AU191" s="127" t="s">
        <v>78</v>
      </c>
      <c r="AY191" s="120" t="s">
        <v>162</v>
      </c>
      <c r="BK191" s="128">
        <f>BK192</f>
        <v>0</v>
      </c>
    </row>
    <row r="192" spans="2:65" s="11" customFormat="1" ht="22.9" customHeight="1">
      <c r="B192" s="119"/>
      <c r="D192" s="120" t="s">
        <v>77</v>
      </c>
      <c r="E192" s="129" t="s">
        <v>2032</v>
      </c>
      <c r="F192" s="129" t="s">
        <v>1</v>
      </c>
      <c r="I192" s="122"/>
      <c r="J192" s="130">
        <f>BK192</f>
        <v>0</v>
      </c>
      <c r="L192" s="119"/>
      <c r="M192" s="124"/>
      <c r="P192" s="125">
        <f>SUM(P193:P207)</f>
        <v>0</v>
      </c>
      <c r="R192" s="125">
        <f>SUM(R193:R207)</f>
        <v>9.7500000000000017E-2</v>
      </c>
      <c r="T192" s="126">
        <f>SUM(T193:T207)</f>
        <v>0</v>
      </c>
      <c r="AR192" s="120" t="s">
        <v>88</v>
      </c>
      <c r="AT192" s="127" t="s">
        <v>77</v>
      </c>
      <c r="AU192" s="127" t="s">
        <v>86</v>
      </c>
      <c r="AY192" s="120" t="s">
        <v>162</v>
      </c>
      <c r="BK192" s="128">
        <f>SUM(BK193:BK207)</f>
        <v>0</v>
      </c>
    </row>
    <row r="193" spans="2:65" s="1" customFormat="1" ht="16.5" customHeight="1">
      <c r="B193" s="31"/>
      <c r="C193" s="131" t="s">
        <v>474</v>
      </c>
      <c r="D193" s="131" t="s">
        <v>165</v>
      </c>
      <c r="E193" s="132" t="s">
        <v>2158</v>
      </c>
      <c r="F193" s="133" t="s">
        <v>2159</v>
      </c>
      <c r="G193" s="134" t="s">
        <v>208</v>
      </c>
      <c r="H193" s="135">
        <v>1</v>
      </c>
      <c r="I193" s="136"/>
      <c r="J193" s="137">
        <f t="shared" ref="J193:J207" si="20">ROUND(I193*H193,2)</f>
        <v>0</v>
      </c>
      <c r="K193" s="133" t="s">
        <v>1</v>
      </c>
      <c r="L193" s="31"/>
      <c r="M193" s="138" t="s">
        <v>1</v>
      </c>
      <c r="N193" s="139" t="s">
        <v>43</v>
      </c>
      <c r="P193" s="140">
        <f t="shared" ref="P193:P207" si="21">O193*H193</f>
        <v>0</v>
      </c>
      <c r="Q193" s="140">
        <v>1.12E-2</v>
      </c>
      <c r="R193" s="140">
        <f t="shared" ref="R193:R207" si="22">Q193*H193</f>
        <v>1.12E-2</v>
      </c>
      <c r="S193" s="140">
        <v>0</v>
      </c>
      <c r="T193" s="141">
        <f t="shared" ref="T193:T207" si="23">S193*H193</f>
        <v>0</v>
      </c>
      <c r="AR193" s="142" t="s">
        <v>245</v>
      </c>
      <c r="AT193" s="142" t="s">
        <v>165</v>
      </c>
      <c r="AU193" s="142" t="s">
        <v>88</v>
      </c>
      <c r="AY193" s="16" t="s">
        <v>162</v>
      </c>
      <c r="BE193" s="143">
        <f t="shared" ref="BE193:BE207" si="24">IF(N193="základní",J193,0)</f>
        <v>0</v>
      </c>
      <c r="BF193" s="143">
        <f t="shared" ref="BF193:BF207" si="25">IF(N193="snížená",J193,0)</f>
        <v>0</v>
      </c>
      <c r="BG193" s="143">
        <f t="shared" ref="BG193:BG207" si="26">IF(N193="zákl. přenesená",J193,0)</f>
        <v>0</v>
      </c>
      <c r="BH193" s="143">
        <f t="shared" ref="BH193:BH207" si="27">IF(N193="sníž. přenesená",J193,0)</f>
        <v>0</v>
      </c>
      <c r="BI193" s="143">
        <f t="shared" ref="BI193:BI207" si="28">IF(N193="nulová",J193,0)</f>
        <v>0</v>
      </c>
      <c r="BJ193" s="16" t="s">
        <v>86</v>
      </c>
      <c r="BK193" s="143">
        <f t="shared" ref="BK193:BK207" si="29">ROUND(I193*H193,2)</f>
        <v>0</v>
      </c>
      <c r="BL193" s="16" t="s">
        <v>245</v>
      </c>
      <c r="BM193" s="142" t="s">
        <v>1085</v>
      </c>
    </row>
    <row r="194" spans="2:65" s="1" customFormat="1" ht="16.5" customHeight="1">
      <c r="B194" s="31"/>
      <c r="C194" s="131" t="s">
        <v>479</v>
      </c>
      <c r="D194" s="131" t="s">
        <v>165</v>
      </c>
      <c r="E194" s="132" t="s">
        <v>2160</v>
      </c>
      <c r="F194" s="133" t="s">
        <v>2161</v>
      </c>
      <c r="G194" s="134" t="s">
        <v>208</v>
      </c>
      <c r="H194" s="135">
        <v>5</v>
      </c>
      <c r="I194" s="136"/>
      <c r="J194" s="137">
        <f t="shared" si="20"/>
        <v>0</v>
      </c>
      <c r="K194" s="133" t="s">
        <v>1</v>
      </c>
      <c r="L194" s="31"/>
      <c r="M194" s="138" t="s">
        <v>1</v>
      </c>
      <c r="N194" s="139" t="s">
        <v>43</v>
      </c>
      <c r="P194" s="140">
        <f t="shared" si="21"/>
        <v>0</v>
      </c>
      <c r="Q194" s="140">
        <v>3.3700000000000002E-3</v>
      </c>
      <c r="R194" s="140">
        <f t="shared" si="22"/>
        <v>1.685E-2</v>
      </c>
      <c r="S194" s="140">
        <v>0</v>
      </c>
      <c r="T194" s="141">
        <f t="shared" si="23"/>
        <v>0</v>
      </c>
      <c r="AR194" s="142" t="s">
        <v>245</v>
      </c>
      <c r="AT194" s="142" t="s">
        <v>165</v>
      </c>
      <c r="AU194" s="142" t="s">
        <v>88</v>
      </c>
      <c r="AY194" s="16" t="s">
        <v>162</v>
      </c>
      <c r="BE194" s="143">
        <f t="shared" si="24"/>
        <v>0</v>
      </c>
      <c r="BF194" s="143">
        <f t="shared" si="25"/>
        <v>0</v>
      </c>
      <c r="BG194" s="143">
        <f t="shared" si="26"/>
        <v>0</v>
      </c>
      <c r="BH194" s="143">
        <f t="shared" si="27"/>
        <v>0</v>
      </c>
      <c r="BI194" s="143">
        <f t="shared" si="28"/>
        <v>0</v>
      </c>
      <c r="BJ194" s="16" t="s">
        <v>86</v>
      </c>
      <c r="BK194" s="143">
        <f t="shared" si="29"/>
        <v>0</v>
      </c>
      <c r="BL194" s="16" t="s">
        <v>245</v>
      </c>
      <c r="BM194" s="142" t="s">
        <v>1098</v>
      </c>
    </row>
    <row r="195" spans="2:65" s="1" customFormat="1" ht="16.5" customHeight="1">
      <c r="B195" s="31"/>
      <c r="C195" s="131" t="s">
        <v>485</v>
      </c>
      <c r="D195" s="131" t="s">
        <v>165</v>
      </c>
      <c r="E195" s="132" t="s">
        <v>2162</v>
      </c>
      <c r="F195" s="133" t="s">
        <v>2163</v>
      </c>
      <c r="G195" s="134" t="s">
        <v>208</v>
      </c>
      <c r="H195" s="135">
        <v>13</v>
      </c>
      <c r="I195" s="136"/>
      <c r="J195" s="137">
        <f t="shared" si="20"/>
        <v>0</v>
      </c>
      <c r="K195" s="133" t="s">
        <v>1</v>
      </c>
      <c r="L195" s="31"/>
      <c r="M195" s="138" t="s">
        <v>1</v>
      </c>
      <c r="N195" s="139" t="s">
        <v>43</v>
      </c>
      <c r="P195" s="140">
        <f t="shared" si="21"/>
        <v>0</v>
      </c>
      <c r="Q195" s="140">
        <v>1.01E-3</v>
      </c>
      <c r="R195" s="140">
        <f t="shared" si="22"/>
        <v>1.3130000000000001E-2</v>
      </c>
      <c r="S195" s="140">
        <v>0</v>
      </c>
      <c r="T195" s="141">
        <f t="shared" si="23"/>
        <v>0</v>
      </c>
      <c r="AR195" s="142" t="s">
        <v>245</v>
      </c>
      <c r="AT195" s="142" t="s">
        <v>165</v>
      </c>
      <c r="AU195" s="142" t="s">
        <v>88</v>
      </c>
      <c r="AY195" s="16" t="s">
        <v>162</v>
      </c>
      <c r="BE195" s="143">
        <f t="shared" si="24"/>
        <v>0</v>
      </c>
      <c r="BF195" s="143">
        <f t="shared" si="25"/>
        <v>0</v>
      </c>
      <c r="BG195" s="143">
        <f t="shared" si="26"/>
        <v>0</v>
      </c>
      <c r="BH195" s="143">
        <f t="shared" si="27"/>
        <v>0</v>
      </c>
      <c r="BI195" s="143">
        <f t="shared" si="28"/>
        <v>0</v>
      </c>
      <c r="BJ195" s="16" t="s">
        <v>86</v>
      </c>
      <c r="BK195" s="143">
        <f t="shared" si="29"/>
        <v>0</v>
      </c>
      <c r="BL195" s="16" t="s">
        <v>245</v>
      </c>
      <c r="BM195" s="142" t="s">
        <v>1107</v>
      </c>
    </row>
    <row r="196" spans="2:65" s="1" customFormat="1" ht="16.5" customHeight="1">
      <c r="B196" s="31"/>
      <c r="C196" s="131" t="s">
        <v>489</v>
      </c>
      <c r="D196" s="131" t="s">
        <v>165</v>
      </c>
      <c r="E196" s="132" t="s">
        <v>2164</v>
      </c>
      <c r="F196" s="133" t="s">
        <v>2165</v>
      </c>
      <c r="G196" s="134" t="s">
        <v>748</v>
      </c>
      <c r="H196" s="135">
        <v>1</v>
      </c>
      <c r="I196" s="136"/>
      <c r="J196" s="137">
        <f t="shared" si="20"/>
        <v>0</v>
      </c>
      <c r="K196" s="133" t="s">
        <v>1</v>
      </c>
      <c r="L196" s="31"/>
      <c r="M196" s="138" t="s">
        <v>1</v>
      </c>
      <c r="N196" s="139" t="s">
        <v>43</v>
      </c>
      <c r="P196" s="140">
        <f t="shared" si="21"/>
        <v>0</v>
      </c>
      <c r="Q196" s="140">
        <v>6.8100000000000001E-3</v>
      </c>
      <c r="R196" s="140">
        <f t="shared" si="22"/>
        <v>6.8100000000000001E-3</v>
      </c>
      <c r="S196" s="140">
        <v>0</v>
      </c>
      <c r="T196" s="141">
        <f t="shared" si="23"/>
        <v>0</v>
      </c>
      <c r="AR196" s="142" t="s">
        <v>245</v>
      </c>
      <c r="AT196" s="142" t="s">
        <v>165</v>
      </c>
      <c r="AU196" s="142" t="s">
        <v>88</v>
      </c>
      <c r="AY196" s="16" t="s">
        <v>162</v>
      </c>
      <c r="BE196" s="143">
        <f t="shared" si="24"/>
        <v>0</v>
      </c>
      <c r="BF196" s="143">
        <f t="shared" si="25"/>
        <v>0</v>
      </c>
      <c r="BG196" s="143">
        <f t="shared" si="26"/>
        <v>0</v>
      </c>
      <c r="BH196" s="143">
        <f t="shared" si="27"/>
        <v>0</v>
      </c>
      <c r="BI196" s="143">
        <f t="shared" si="28"/>
        <v>0</v>
      </c>
      <c r="BJ196" s="16" t="s">
        <v>86</v>
      </c>
      <c r="BK196" s="143">
        <f t="shared" si="29"/>
        <v>0</v>
      </c>
      <c r="BL196" s="16" t="s">
        <v>245</v>
      </c>
      <c r="BM196" s="142" t="s">
        <v>1117</v>
      </c>
    </row>
    <row r="197" spans="2:65" s="1" customFormat="1" ht="16.5" customHeight="1">
      <c r="B197" s="31"/>
      <c r="C197" s="131" t="s">
        <v>493</v>
      </c>
      <c r="D197" s="131" t="s">
        <v>165</v>
      </c>
      <c r="E197" s="132" t="s">
        <v>2166</v>
      </c>
      <c r="F197" s="133" t="s">
        <v>2167</v>
      </c>
      <c r="G197" s="134" t="s">
        <v>268</v>
      </c>
      <c r="H197" s="135">
        <v>1</v>
      </c>
      <c r="I197" s="136"/>
      <c r="J197" s="137">
        <f t="shared" si="20"/>
        <v>0</v>
      </c>
      <c r="K197" s="133" t="s">
        <v>1</v>
      </c>
      <c r="L197" s="31"/>
      <c r="M197" s="138" t="s">
        <v>1</v>
      </c>
      <c r="N197" s="139" t="s">
        <v>43</v>
      </c>
      <c r="P197" s="140">
        <f t="shared" si="21"/>
        <v>0</v>
      </c>
      <c r="Q197" s="140">
        <v>0</v>
      </c>
      <c r="R197" s="140">
        <f t="shared" si="22"/>
        <v>0</v>
      </c>
      <c r="S197" s="140">
        <v>0</v>
      </c>
      <c r="T197" s="141">
        <f t="shared" si="23"/>
        <v>0</v>
      </c>
      <c r="AR197" s="142" t="s">
        <v>245</v>
      </c>
      <c r="AT197" s="142" t="s">
        <v>165</v>
      </c>
      <c r="AU197" s="142" t="s">
        <v>88</v>
      </c>
      <c r="AY197" s="16" t="s">
        <v>162</v>
      </c>
      <c r="BE197" s="143">
        <f t="shared" si="24"/>
        <v>0</v>
      </c>
      <c r="BF197" s="143">
        <f t="shared" si="25"/>
        <v>0</v>
      </c>
      <c r="BG197" s="143">
        <f t="shared" si="26"/>
        <v>0</v>
      </c>
      <c r="BH197" s="143">
        <f t="shared" si="27"/>
        <v>0</v>
      </c>
      <c r="BI197" s="143">
        <f t="shared" si="28"/>
        <v>0</v>
      </c>
      <c r="BJ197" s="16" t="s">
        <v>86</v>
      </c>
      <c r="BK197" s="143">
        <f t="shared" si="29"/>
        <v>0</v>
      </c>
      <c r="BL197" s="16" t="s">
        <v>245</v>
      </c>
      <c r="BM197" s="142" t="s">
        <v>1127</v>
      </c>
    </row>
    <row r="198" spans="2:65" s="1" customFormat="1" ht="16.5" customHeight="1">
      <c r="B198" s="31"/>
      <c r="C198" s="131" t="s">
        <v>499</v>
      </c>
      <c r="D198" s="131" t="s">
        <v>165</v>
      </c>
      <c r="E198" s="132" t="s">
        <v>2168</v>
      </c>
      <c r="F198" s="133" t="s">
        <v>2169</v>
      </c>
      <c r="G198" s="134" t="s">
        <v>268</v>
      </c>
      <c r="H198" s="135">
        <v>1</v>
      </c>
      <c r="I198" s="136"/>
      <c r="J198" s="137">
        <f t="shared" si="20"/>
        <v>0</v>
      </c>
      <c r="K198" s="133" t="s">
        <v>1</v>
      </c>
      <c r="L198" s="31"/>
      <c r="M198" s="138" t="s">
        <v>1</v>
      </c>
      <c r="N198" s="139" t="s">
        <v>43</v>
      </c>
      <c r="P198" s="140">
        <f t="shared" si="21"/>
        <v>0</v>
      </c>
      <c r="Q198" s="140">
        <v>0</v>
      </c>
      <c r="R198" s="140">
        <f t="shared" si="22"/>
        <v>0</v>
      </c>
      <c r="S198" s="140">
        <v>0</v>
      </c>
      <c r="T198" s="141">
        <f t="shared" si="23"/>
        <v>0</v>
      </c>
      <c r="AR198" s="142" t="s">
        <v>245</v>
      </c>
      <c r="AT198" s="142" t="s">
        <v>165</v>
      </c>
      <c r="AU198" s="142" t="s">
        <v>88</v>
      </c>
      <c r="AY198" s="16" t="s">
        <v>162</v>
      </c>
      <c r="BE198" s="143">
        <f t="shared" si="24"/>
        <v>0</v>
      </c>
      <c r="BF198" s="143">
        <f t="shared" si="25"/>
        <v>0</v>
      </c>
      <c r="BG198" s="143">
        <f t="shared" si="26"/>
        <v>0</v>
      </c>
      <c r="BH198" s="143">
        <f t="shared" si="27"/>
        <v>0</v>
      </c>
      <c r="BI198" s="143">
        <f t="shared" si="28"/>
        <v>0</v>
      </c>
      <c r="BJ198" s="16" t="s">
        <v>86</v>
      </c>
      <c r="BK198" s="143">
        <f t="shared" si="29"/>
        <v>0</v>
      </c>
      <c r="BL198" s="16" t="s">
        <v>245</v>
      </c>
      <c r="BM198" s="142" t="s">
        <v>1133</v>
      </c>
    </row>
    <row r="199" spans="2:65" s="1" customFormat="1" ht="16.5" customHeight="1">
      <c r="B199" s="31"/>
      <c r="C199" s="131" t="s">
        <v>503</v>
      </c>
      <c r="D199" s="131" t="s">
        <v>165</v>
      </c>
      <c r="E199" s="132" t="s">
        <v>2170</v>
      </c>
      <c r="F199" s="133" t="s">
        <v>2171</v>
      </c>
      <c r="G199" s="134" t="s">
        <v>268</v>
      </c>
      <c r="H199" s="135">
        <v>1</v>
      </c>
      <c r="I199" s="136"/>
      <c r="J199" s="137">
        <f t="shared" si="20"/>
        <v>0</v>
      </c>
      <c r="K199" s="133" t="s">
        <v>1</v>
      </c>
      <c r="L199" s="31"/>
      <c r="M199" s="138" t="s">
        <v>1</v>
      </c>
      <c r="N199" s="139" t="s">
        <v>43</v>
      </c>
      <c r="P199" s="140">
        <f t="shared" si="21"/>
        <v>0</v>
      </c>
      <c r="Q199" s="140">
        <v>5.1000000000000004E-4</v>
      </c>
      <c r="R199" s="140">
        <f t="shared" si="22"/>
        <v>5.1000000000000004E-4</v>
      </c>
      <c r="S199" s="140">
        <v>0</v>
      </c>
      <c r="T199" s="141">
        <f t="shared" si="23"/>
        <v>0</v>
      </c>
      <c r="AR199" s="142" t="s">
        <v>245</v>
      </c>
      <c r="AT199" s="142" t="s">
        <v>165</v>
      </c>
      <c r="AU199" s="142" t="s">
        <v>88</v>
      </c>
      <c r="AY199" s="16" t="s">
        <v>162</v>
      </c>
      <c r="BE199" s="143">
        <f t="shared" si="24"/>
        <v>0</v>
      </c>
      <c r="BF199" s="143">
        <f t="shared" si="25"/>
        <v>0</v>
      </c>
      <c r="BG199" s="143">
        <f t="shared" si="26"/>
        <v>0</v>
      </c>
      <c r="BH199" s="143">
        <f t="shared" si="27"/>
        <v>0</v>
      </c>
      <c r="BI199" s="143">
        <f t="shared" si="28"/>
        <v>0</v>
      </c>
      <c r="BJ199" s="16" t="s">
        <v>86</v>
      </c>
      <c r="BK199" s="143">
        <f t="shared" si="29"/>
        <v>0</v>
      </c>
      <c r="BL199" s="16" t="s">
        <v>245</v>
      </c>
      <c r="BM199" s="142" t="s">
        <v>1141</v>
      </c>
    </row>
    <row r="200" spans="2:65" s="1" customFormat="1" ht="16.5" customHeight="1">
      <c r="B200" s="31"/>
      <c r="C200" s="131" t="s">
        <v>509</v>
      </c>
      <c r="D200" s="131" t="s">
        <v>165</v>
      </c>
      <c r="E200" s="132" t="s">
        <v>2172</v>
      </c>
      <c r="F200" s="133" t="s">
        <v>2173</v>
      </c>
      <c r="G200" s="134" t="s">
        <v>268</v>
      </c>
      <c r="H200" s="135">
        <v>2</v>
      </c>
      <c r="I200" s="136"/>
      <c r="J200" s="137">
        <f t="shared" si="20"/>
        <v>0</v>
      </c>
      <c r="K200" s="133" t="s">
        <v>1</v>
      </c>
      <c r="L200" s="31"/>
      <c r="M200" s="138" t="s">
        <v>1</v>
      </c>
      <c r="N200" s="139" t="s">
        <v>43</v>
      </c>
      <c r="P200" s="140">
        <f t="shared" si="21"/>
        <v>0</v>
      </c>
      <c r="Q200" s="140">
        <v>5.5000000000000003E-4</v>
      </c>
      <c r="R200" s="140">
        <f t="shared" si="22"/>
        <v>1.1000000000000001E-3</v>
      </c>
      <c r="S200" s="140">
        <v>0</v>
      </c>
      <c r="T200" s="141">
        <f t="shared" si="23"/>
        <v>0</v>
      </c>
      <c r="AR200" s="142" t="s">
        <v>245</v>
      </c>
      <c r="AT200" s="142" t="s">
        <v>165</v>
      </c>
      <c r="AU200" s="142" t="s">
        <v>88</v>
      </c>
      <c r="AY200" s="16" t="s">
        <v>162</v>
      </c>
      <c r="BE200" s="143">
        <f t="shared" si="24"/>
        <v>0</v>
      </c>
      <c r="BF200" s="143">
        <f t="shared" si="25"/>
        <v>0</v>
      </c>
      <c r="BG200" s="143">
        <f t="shared" si="26"/>
        <v>0</v>
      </c>
      <c r="BH200" s="143">
        <f t="shared" si="27"/>
        <v>0</v>
      </c>
      <c r="BI200" s="143">
        <f t="shared" si="28"/>
        <v>0</v>
      </c>
      <c r="BJ200" s="16" t="s">
        <v>86</v>
      </c>
      <c r="BK200" s="143">
        <f t="shared" si="29"/>
        <v>0</v>
      </c>
      <c r="BL200" s="16" t="s">
        <v>245</v>
      </c>
      <c r="BM200" s="142" t="s">
        <v>1152</v>
      </c>
    </row>
    <row r="201" spans="2:65" s="1" customFormat="1" ht="16.5" customHeight="1">
      <c r="B201" s="31"/>
      <c r="C201" s="131" t="s">
        <v>515</v>
      </c>
      <c r="D201" s="131" t="s">
        <v>165</v>
      </c>
      <c r="E201" s="132" t="s">
        <v>2174</v>
      </c>
      <c r="F201" s="133" t="s">
        <v>2175</v>
      </c>
      <c r="G201" s="134" t="s">
        <v>748</v>
      </c>
      <c r="H201" s="135">
        <v>1</v>
      </c>
      <c r="I201" s="136"/>
      <c r="J201" s="137">
        <f t="shared" si="20"/>
        <v>0</v>
      </c>
      <c r="K201" s="133" t="s">
        <v>1</v>
      </c>
      <c r="L201" s="31"/>
      <c r="M201" s="138" t="s">
        <v>1</v>
      </c>
      <c r="N201" s="139" t="s">
        <v>43</v>
      </c>
      <c r="P201" s="140">
        <f t="shared" si="21"/>
        <v>0</v>
      </c>
      <c r="Q201" s="140">
        <v>3.4000000000000002E-4</v>
      </c>
      <c r="R201" s="140">
        <f t="shared" si="22"/>
        <v>3.4000000000000002E-4</v>
      </c>
      <c r="S201" s="140">
        <v>0</v>
      </c>
      <c r="T201" s="141">
        <f t="shared" si="23"/>
        <v>0</v>
      </c>
      <c r="AR201" s="142" t="s">
        <v>245</v>
      </c>
      <c r="AT201" s="142" t="s">
        <v>165</v>
      </c>
      <c r="AU201" s="142" t="s">
        <v>88</v>
      </c>
      <c r="AY201" s="16" t="s">
        <v>162</v>
      </c>
      <c r="BE201" s="143">
        <f t="shared" si="24"/>
        <v>0</v>
      </c>
      <c r="BF201" s="143">
        <f t="shared" si="25"/>
        <v>0</v>
      </c>
      <c r="BG201" s="143">
        <f t="shared" si="26"/>
        <v>0</v>
      </c>
      <c r="BH201" s="143">
        <f t="shared" si="27"/>
        <v>0</v>
      </c>
      <c r="BI201" s="143">
        <f t="shared" si="28"/>
        <v>0</v>
      </c>
      <c r="BJ201" s="16" t="s">
        <v>86</v>
      </c>
      <c r="BK201" s="143">
        <f t="shared" si="29"/>
        <v>0</v>
      </c>
      <c r="BL201" s="16" t="s">
        <v>245</v>
      </c>
      <c r="BM201" s="142" t="s">
        <v>1162</v>
      </c>
    </row>
    <row r="202" spans="2:65" s="1" customFormat="1" ht="16.5" customHeight="1">
      <c r="B202" s="31"/>
      <c r="C202" s="131" t="s">
        <v>519</v>
      </c>
      <c r="D202" s="131" t="s">
        <v>165</v>
      </c>
      <c r="E202" s="132" t="s">
        <v>2176</v>
      </c>
      <c r="F202" s="133" t="s">
        <v>2177</v>
      </c>
      <c r="G202" s="134" t="s">
        <v>748</v>
      </c>
      <c r="H202" s="135">
        <v>1</v>
      </c>
      <c r="I202" s="136"/>
      <c r="J202" s="137">
        <f t="shared" si="20"/>
        <v>0</v>
      </c>
      <c r="K202" s="133" t="s">
        <v>1</v>
      </c>
      <c r="L202" s="31"/>
      <c r="M202" s="138" t="s">
        <v>1</v>
      </c>
      <c r="N202" s="139" t="s">
        <v>43</v>
      </c>
      <c r="P202" s="140">
        <f t="shared" si="21"/>
        <v>0</v>
      </c>
      <c r="Q202" s="140">
        <v>1.6000000000000001E-4</v>
      </c>
      <c r="R202" s="140">
        <f t="shared" si="22"/>
        <v>1.6000000000000001E-4</v>
      </c>
      <c r="S202" s="140">
        <v>0</v>
      </c>
      <c r="T202" s="141">
        <f t="shared" si="23"/>
        <v>0</v>
      </c>
      <c r="AR202" s="142" t="s">
        <v>245</v>
      </c>
      <c r="AT202" s="142" t="s">
        <v>165</v>
      </c>
      <c r="AU202" s="142" t="s">
        <v>88</v>
      </c>
      <c r="AY202" s="16" t="s">
        <v>162</v>
      </c>
      <c r="BE202" s="143">
        <f t="shared" si="24"/>
        <v>0</v>
      </c>
      <c r="BF202" s="143">
        <f t="shared" si="25"/>
        <v>0</v>
      </c>
      <c r="BG202" s="143">
        <f t="shared" si="26"/>
        <v>0</v>
      </c>
      <c r="BH202" s="143">
        <f t="shared" si="27"/>
        <v>0</v>
      </c>
      <c r="BI202" s="143">
        <f t="shared" si="28"/>
        <v>0</v>
      </c>
      <c r="BJ202" s="16" t="s">
        <v>86</v>
      </c>
      <c r="BK202" s="143">
        <f t="shared" si="29"/>
        <v>0</v>
      </c>
      <c r="BL202" s="16" t="s">
        <v>245</v>
      </c>
      <c r="BM202" s="142" t="s">
        <v>1171</v>
      </c>
    </row>
    <row r="203" spans="2:65" s="1" customFormat="1" ht="16.5" customHeight="1">
      <c r="B203" s="31"/>
      <c r="C203" s="131" t="s">
        <v>523</v>
      </c>
      <c r="D203" s="131" t="s">
        <v>165</v>
      </c>
      <c r="E203" s="132" t="s">
        <v>2178</v>
      </c>
      <c r="F203" s="133" t="s">
        <v>2179</v>
      </c>
      <c r="G203" s="134" t="s">
        <v>748</v>
      </c>
      <c r="H203" s="135">
        <v>1</v>
      </c>
      <c r="I203" s="136"/>
      <c r="J203" s="137">
        <f t="shared" si="20"/>
        <v>0</v>
      </c>
      <c r="K203" s="133" t="s">
        <v>1</v>
      </c>
      <c r="L203" s="31"/>
      <c r="M203" s="138" t="s">
        <v>1</v>
      </c>
      <c r="N203" s="139" t="s">
        <v>43</v>
      </c>
      <c r="P203" s="140">
        <f t="shared" si="21"/>
        <v>0</v>
      </c>
      <c r="Q203" s="140">
        <v>3.5610000000000003E-2</v>
      </c>
      <c r="R203" s="140">
        <f t="shared" si="22"/>
        <v>3.5610000000000003E-2</v>
      </c>
      <c r="S203" s="140">
        <v>0</v>
      </c>
      <c r="T203" s="141">
        <f t="shared" si="23"/>
        <v>0</v>
      </c>
      <c r="AR203" s="142" t="s">
        <v>245</v>
      </c>
      <c r="AT203" s="142" t="s">
        <v>165</v>
      </c>
      <c r="AU203" s="142" t="s">
        <v>88</v>
      </c>
      <c r="AY203" s="16" t="s">
        <v>162</v>
      </c>
      <c r="BE203" s="143">
        <f t="shared" si="24"/>
        <v>0</v>
      </c>
      <c r="BF203" s="143">
        <f t="shared" si="25"/>
        <v>0</v>
      </c>
      <c r="BG203" s="143">
        <f t="shared" si="26"/>
        <v>0</v>
      </c>
      <c r="BH203" s="143">
        <f t="shared" si="27"/>
        <v>0</v>
      </c>
      <c r="BI203" s="143">
        <f t="shared" si="28"/>
        <v>0</v>
      </c>
      <c r="BJ203" s="16" t="s">
        <v>86</v>
      </c>
      <c r="BK203" s="143">
        <f t="shared" si="29"/>
        <v>0</v>
      </c>
      <c r="BL203" s="16" t="s">
        <v>245</v>
      </c>
      <c r="BM203" s="142" t="s">
        <v>1181</v>
      </c>
    </row>
    <row r="204" spans="2:65" s="1" customFormat="1" ht="16.5" customHeight="1">
      <c r="B204" s="31"/>
      <c r="C204" s="131" t="s">
        <v>830</v>
      </c>
      <c r="D204" s="131" t="s">
        <v>165</v>
      </c>
      <c r="E204" s="132" t="s">
        <v>2180</v>
      </c>
      <c r="F204" s="133" t="s">
        <v>2181</v>
      </c>
      <c r="G204" s="134" t="s">
        <v>748</v>
      </c>
      <c r="H204" s="135">
        <v>1</v>
      </c>
      <c r="I204" s="136"/>
      <c r="J204" s="137">
        <f t="shared" si="20"/>
        <v>0</v>
      </c>
      <c r="K204" s="133" t="s">
        <v>1</v>
      </c>
      <c r="L204" s="31"/>
      <c r="M204" s="138" t="s">
        <v>1</v>
      </c>
      <c r="N204" s="139" t="s">
        <v>43</v>
      </c>
      <c r="P204" s="140">
        <f t="shared" si="21"/>
        <v>0</v>
      </c>
      <c r="Q204" s="140">
        <v>1.1610000000000001E-2</v>
      </c>
      <c r="R204" s="140">
        <f t="shared" si="22"/>
        <v>1.1610000000000001E-2</v>
      </c>
      <c r="S204" s="140">
        <v>0</v>
      </c>
      <c r="T204" s="141">
        <f t="shared" si="23"/>
        <v>0</v>
      </c>
      <c r="AR204" s="142" t="s">
        <v>245</v>
      </c>
      <c r="AT204" s="142" t="s">
        <v>165</v>
      </c>
      <c r="AU204" s="142" t="s">
        <v>88</v>
      </c>
      <c r="AY204" s="16" t="s">
        <v>162</v>
      </c>
      <c r="BE204" s="143">
        <f t="shared" si="24"/>
        <v>0</v>
      </c>
      <c r="BF204" s="143">
        <f t="shared" si="25"/>
        <v>0</v>
      </c>
      <c r="BG204" s="143">
        <f t="shared" si="26"/>
        <v>0</v>
      </c>
      <c r="BH204" s="143">
        <f t="shared" si="27"/>
        <v>0</v>
      </c>
      <c r="BI204" s="143">
        <f t="shared" si="28"/>
        <v>0</v>
      </c>
      <c r="BJ204" s="16" t="s">
        <v>86</v>
      </c>
      <c r="BK204" s="143">
        <f t="shared" si="29"/>
        <v>0</v>
      </c>
      <c r="BL204" s="16" t="s">
        <v>245</v>
      </c>
      <c r="BM204" s="142" t="s">
        <v>1190</v>
      </c>
    </row>
    <row r="205" spans="2:65" s="1" customFormat="1" ht="16.5" customHeight="1">
      <c r="B205" s="31"/>
      <c r="C205" s="131" t="s">
        <v>835</v>
      </c>
      <c r="D205" s="131" t="s">
        <v>165</v>
      </c>
      <c r="E205" s="132" t="s">
        <v>2182</v>
      </c>
      <c r="F205" s="133" t="s">
        <v>2183</v>
      </c>
      <c r="G205" s="134" t="s">
        <v>268</v>
      </c>
      <c r="H205" s="135">
        <v>3</v>
      </c>
      <c r="I205" s="136"/>
      <c r="J205" s="137">
        <f t="shared" si="20"/>
        <v>0</v>
      </c>
      <c r="K205" s="133" t="s">
        <v>1</v>
      </c>
      <c r="L205" s="31"/>
      <c r="M205" s="138" t="s">
        <v>1</v>
      </c>
      <c r="N205" s="139" t="s">
        <v>43</v>
      </c>
      <c r="P205" s="140">
        <f t="shared" si="21"/>
        <v>0</v>
      </c>
      <c r="Q205" s="140">
        <v>3.0000000000000001E-5</v>
      </c>
      <c r="R205" s="140">
        <f t="shared" si="22"/>
        <v>9.0000000000000006E-5</v>
      </c>
      <c r="S205" s="140">
        <v>0</v>
      </c>
      <c r="T205" s="141">
        <f t="shared" si="23"/>
        <v>0</v>
      </c>
      <c r="AR205" s="142" t="s">
        <v>245</v>
      </c>
      <c r="AT205" s="142" t="s">
        <v>165</v>
      </c>
      <c r="AU205" s="142" t="s">
        <v>88</v>
      </c>
      <c r="AY205" s="16" t="s">
        <v>162</v>
      </c>
      <c r="BE205" s="143">
        <f t="shared" si="24"/>
        <v>0</v>
      </c>
      <c r="BF205" s="143">
        <f t="shared" si="25"/>
        <v>0</v>
      </c>
      <c r="BG205" s="143">
        <f t="shared" si="26"/>
        <v>0</v>
      </c>
      <c r="BH205" s="143">
        <f t="shared" si="27"/>
        <v>0</v>
      </c>
      <c r="BI205" s="143">
        <f t="shared" si="28"/>
        <v>0</v>
      </c>
      <c r="BJ205" s="16" t="s">
        <v>86</v>
      </c>
      <c r="BK205" s="143">
        <f t="shared" si="29"/>
        <v>0</v>
      </c>
      <c r="BL205" s="16" t="s">
        <v>245</v>
      </c>
      <c r="BM205" s="142" t="s">
        <v>1198</v>
      </c>
    </row>
    <row r="206" spans="2:65" s="1" customFormat="1" ht="16.5" customHeight="1">
      <c r="B206" s="31"/>
      <c r="C206" s="131" t="s">
        <v>839</v>
      </c>
      <c r="D206" s="131" t="s">
        <v>165</v>
      </c>
      <c r="E206" s="132" t="s">
        <v>2184</v>
      </c>
      <c r="F206" s="133" t="s">
        <v>2185</v>
      </c>
      <c r="G206" s="134" t="s">
        <v>268</v>
      </c>
      <c r="H206" s="135">
        <v>3</v>
      </c>
      <c r="I206" s="136"/>
      <c r="J206" s="137">
        <f t="shared" si="20"/>
        <v>0</v>
      </c>
      <c r="K206" s="133" t="s">
        <v>1</v>
      </c>
      <c r="L206" s="31"/>
      <c r="M206" s="138" t="s">
        <v>1</v>
      </c>
      <c r="N206" s="139" t="s">
        <v>43</v>
      </c>
      <c r="P206" s="140">
        <f t="shared" si="21"/>
        <v>0</v>
      </c>
      <c r="Q206" s="140">
        <v>3.0000000000000001E-5</v>
      </c>
      <c r="R206" s="140">
        <f t="shared" si="22"/>
        <v>9.0000000000000006E-5</v>
      </c>
      <c r="S206" s="140">
        <v>0</v>
      </c>
      <c r="T206" s="141">
        <f t="shared" si="23"/>
        <v>0</v>
      </c>
      <c r="AR206" s="142" t="s">
        <v>245</v>
      </c>
      <c r="AT206" s="142" t="s">
        <v>165</v>
      </c>
      <c r="AU206" s="142" t="s">
        <v>88</v>
      </c>
      <c r="AY206" s="16" t="s">
        <v>162</v>
      </c>
      <c r="BE206" s="143">
        <f t="shared" si="24"/>
        <v>0</v>
      </c>
      <c r="BF206" s="143">
        <f t="shared" si="25"/>
        <v>0</v>
      </c>
      <c r="BG206" s="143">
        <f t="shared" si="26"/>
        <v>0</v>
      </c>
      <c r="BH206" s="143">
        <f t="shared" si="27"/>
        <v>0</v>
      </c>
      <c r="BI206" s="143">
        <f t="shared" si="28"/>
        <v>0</v>
      </c>
      <c r="BJ206" s="16" t="s">
        <v>86</v>
      </c>
      <c r="BK206" s="143">
        <f t="shared" si="29"/>
        <v>0</v>
      </c>
      <c r="BL206" s="16" t="s">
        <v>245</v>
      </c>
      <c r="BM206" s="142" t="s">
        <v>1206</v>
      </c>
    </row>
    <row r="207" spans="2:65" s="1" customFormat="1" ht="16.5" customHeight="1">
      <c r="B207" s="31"/>
      <c r="C207" s="131" t="s">
        <v>843</v>
      </c>
      <c r="D207" s="131" t="s">
        <v>165</v>
      </c>
      <c r="E207" s="132" t="s">
        <v>2186</v>
      </c>
      <c r="F207" s="133" t="s">
        <v>2187</v>
      </c>
      <c r="G207" s="134" t="s">
        <v>353</v>
      </c>
      <c r="H207" s="135">
        <v>0.95</v>
      </c>
      <c r="I207" s="136"/>
      <c r="J207" s="137">
        <f t="shared" si="20"/>
        <v>0</v>
      </c>
      <c r="K207" s="133" t="s">
        <v>1</v>
      </c>
      <c r="L207" s="31"/>
      <c r="M207" s="138" t="s">
        <v>1</v>
      </c>
      <c r="N207" s="139" t="s">
        <v>43</v>
      </c>
      <c r="P207" s="140">
        <f t="shared" si="21"/>
        <v>0</v>
      </c>
      <c r="Q207" s="140">
        <v>0</v>
      </c>
      <c r="R207" s="140">
        <f t="shared" si="22"/>
        <v>0</v>
      </c>
      <c r="S207" s="140">
        <v>0</v>
      </c>
      <c r="T207" s="141">
        <f t="shared" si="23"/>
        <v>0</v>
      </c>
      <c r="AR207" s="142" t="s">
        <v>245</v>
      </c>
      <c r="AT207" s="142" t="s">
        <v>165</v>
      </c>
      <c r="AU207" s="142" t="s">
        <v>88</v>
      </c>
      <c r="AY207" s="16" t="s">
        <v>162</v>
      </c>
      <c r="BE207" s="143">
        <f t="shared" si="24"/>
        <v>0</v>
      </c>
      <c r="BF207" s="143">
        <f t="shared" si="25"/>
        <v>0</v>
      </c>
      <c r="BG207" s="143">
        <f t="shared" si="26"/>
        <v>0</v>
      </c>
      <c r="BH207" s="143">
        <f t="shared" si="27"/>
        <v>0</v>
      </c>
      <c r="BI207" s="143">
        <f t="shared" si="28"/>
        <v>0</v>
      </c>
      <c r="BJ207" s="16" t="s">
        <v>86</v>
      </c>
      <c r="BK207" s="143">
        <f t="shared" si="29"/>
        <v>0</v>
      </c>
      <c r="BL207" s="16" t="s">
        <v>245</v>
      </c>
      <c r="BM207" s="142" t="s">
        <v>1214</v>
      </c>
    </row>
    <row r="208" spans="2:65" s="11" customFormat="1" ht="25.9" customHeight="1">
      <c r="B208" s="119"/>
      <c r="D208" s="120" t="s">
        <v>77</v>
      </c>
      <c r="E208" s="121" t="s">
        <v>2188</v>
      </c>
      <c r="F208" s="121" t="s">
        <v>2189</v>
      </c>
      <c r="I208" s="122"/>
      <c r="J208" s="123">
        <f>BK208</f>
        <v>0</v>
      </c>
      <c r="L208" s="119"/>
      <c r="M208" s="124"/>
      <c r="P208" s="125">
        <f>P209</f>
        <v>0</v>
      </c>
      <c r="R208" s="125">
        <f>R209</f>
        <v>0.17016999999999999</v>
      </c>
      <c r="T208" s="126">
        <f>T209</f>
        <v>0</v>
      </c>
      <c r="AR208" s="120" t="s">
        <v>88</v>
      </c>
      <c r="AT208" s="127" t="s">
        <v>77</v>
      </c>
      <c r="AU208" s="127" t="s">
        <v>78</v>
      </c>
      <c r="AY208" s="120" t="s">
        <v>162</v>
      </c>
      <c r="BK208" s="128">
        <f>BK209</f>
        <v>0</v>
      </c>
    </row>
    <row r="209" spans="2:65" s="11" customFormat="1" ht="22.9" customHeight="1">
      <c r="B209" s="119"/>
      <c r="D209" s="120" t="s">
        <v>77</v>
      </c>
      <c r="E209" s="129" t="s">
        <v>2032</v>
      </c>
      <c r="F209" s="129" t="s">
        <v>1</v>
      </c>
      <c r="I209" s="122"/>
      <c r="J209" s="130">
        <f>BK209</f>
        <v>0</v>
      </c>
      <c r="L209" s="119"/>
      <c r="M209" s="124"/>
      <c r="P209" s="125">
        <f>SUM(P210:P221)</f>
        <v>0</v>
      </c>
      <c r="R209" s="125">
        <f>SUM(R210:R221)</f>
        <v>0.17016999999999999</v>
      </c>
      <c r="T209" s="126">
        <f>SUM(T210:T221)</f>
        <v>0</v>
      </c>
      <c r="AR209" s="120" t="s">
        <v>88</v>
      </c>
      <c r="AT209" s="127" t="s">
        <v>77</v>
      </c>
      <c r="AU209" s="127" t="s">
        <v>86</v>
      </c>
      <c r="AY209" s="120" t="s">
        <v>162</v>
      </c>
      <c r="BK209" s="128">
        <f>SUM(BK210:BK221)</f>
        <v>0</v>
      </c>
    </row>
    <row r="210" spans="2:65" s="1" customFormat="1" ht="16.5" customHeight="1">
      <c r="B210" s="31"/>
      <c r="C210" s="131" t="s">
        <v>848</v>
      </c>
      <c r="D210" s="131" t="s">
        <v>165</v>
      </c>
      <c r="E210" s="132" t="s">
        <v>2111</v>
      </c>
      <c r="F210" s="133" t="s">
        <v>2112</v>
      </c>
      <c r="G210" s="134" t="s">
        <v>208</v>
      </c>
      <c r="H210" s="135">
        <v>50</v>
      </c>
      <c r="I210" s="136"/>
      <c r="J210" s="137">
        <f t="shared" ref="J210:J221" si="30">ROUND(I210*H210,2)</f>
        <v>0</v>
      </c>
      <c r="K210" s="133" t="s">
        <v>1</v>
      </c>
      <c r="L210" s="31"/>
      <c r="M210" s="138" t="s">
        <v>1</v>
      </c>
      <c r="N210" s="139" t="s">
        <v>43</v>
      </c>
      <c r="P210" s="140">
        <f t="shared" ref="P210:P221" si="31">O210*H210</f>
        <v>0</v>
      </c>
      <c r="Q210" s="140">
        <v>4.0000000000000003E-5</v>
      </c>
      <c r="R210" s="140">
        <f t="shared" ref="R210:R221" si="32">Q210*H210</f>
        <v>2E-3</v>
      </c>
      <c r="S210" s="140">
        <v>0</v>
      </c>
      <c r="T210" s="141">
        <f t="shared" ref="T210:T221" si="33">S210*H210</f>
        <v>0</v>
      </c>
      <c r="AR210" s="142" t="s">
        <v>245</v>
      </c>
      <c r="AT210" s="142" t="s">
        <v>165</v>
      </c>
      <c r="AU210" s="142" t="s">
        <v>88</v>
      </c>
      <c r="AY210" s="16" t="s">
        <v>162</v>
      </c>
      <c r="BE210" s="143">
        <f t="shared" ref="BE210:BE221" si="34">IF(N210="základní",J210,0)</f>
        <v>0</v>
      </c>
      <c r="BF210" s="143">
        <f t="shared" ref="BF210:BF221" si="35">IF(N210="snížená",J210,0)</f>
        <v>0</v>
      </c>
      <c r="BG210" s="143">
        <f t="shared" ref="BG210:BG221" si="36">IF(N210="zákl. přenesená",J210,0)</f>
        <v>0</v>
      </c>
      <c r="BH210" s="143">
        <f t="shared" ref="BH210:BH221" si="37">IF(N210="sníž. přenesená",J210,0)</f>
        <v>0</v>
      </c>
      <c r="BI210" s="143">
        <f t="shared" ref="BI210:BI221" si="38">IF(N210="nulová",J210,0)</f>
        <v>0</v>
      </c>
      <c r="BJ210" s="16" t="s">
        <v>86</v>
      </c>
      <c r="BK210" s="143">
        <f t="shared" ref="BK210:BK221" si="39">ROUND(I210*H210,2)</f>
        <v>0</v>
      </c>
      <c r="BL210" s="16" t="s">
        <v>245</v>
      </c>
      <c r="BM210" s="142" t="s">
        <v>1223</v>
      </c>
    </row>
    <row r="211" spans="2:65" s="1" customFormat="1" ht="16.5" customHeight="1">
      <c r="B211" s="31"/>
      <c r="C211" s="131" t="s">
        <v>853</v>
      </c>
      <c r="D211" s="131" t="s">
        <v>165</v>
      </c>
      <c r="E211" s="132" t="s">
        <v>2113</v>
      </c>
      <c r="F211" s="133" t="s">
        <v>2114</v>
      </c>
      <c r="G211" s="134" t="s">
        <v>208</v>
      </c>
      <c r="H211" s="135">
        <v>8</v>
      </c>
      <c r="I211" s="136"/>
      <c r="J211" s="137">
        <f t="shared" si="30"/>
        <v>0</v>
      </c>
      <c r="K211" s="133" t="s">
        <v>1</v>
      </c>
      <c r="L211" s="31"/>
      <c r="M211" s="138" t="s">
        <v>1</v>
      </c>
      <c r="N211" s="139" t="s">
        <v>43</v>
      </c>
      <c r="P211" s="140">
        <f t="shared" si="31"/>
        <v>0</v>
      </c>
      <c r="Q211" s="140">
        <v>5.0000000000000002E-5</v>
      </c>
      <c r="R211" s="140">
        <f t="shared" si="32"/>
        <v>4.0000000000000002E-4</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1232</v>
      </c>
    </row>
    <row r="212" spans="2:65" s="1" customFormat="1" ht="16.5" customHeight="1">
      <c r="B212" s="31"/>
      <c r="C212" s="131" t="s">
        <v>858</v>
      </c>
      <c r="D212" s="131" t="s">
        <v>165</v>
      </c>
      <c r="E212" s="132" t="s">
        <v>2115</v>
      </c>
      <c r="F212" s="133" t="s">
        <v>2116</v>
      </c>
      <c r="G212" s="134" t="s">
        <v>208</v>
      </c>
      <c r="H212" s="135">
        <v>8</v>
      </c>
      <c r="I212" s="136"/>
      <c r="J212" s="137">
        <f t="shared" si="30"/>
        <v>0</v>
      </c>
      <c r="K212" s="133" t="s">
        <v>1</v>
      </c>
      <c r="L212" s="31"/>
      <c r="M212" s="138" t="s">
        <v>1</v>
      </c>
      <c r="N212" s="139" t="s">
        <v>43</v>
      </c>
      <c r="P212" s="140">
        <f t="shared" si="31"/>
        <v>0</v>
      </c>
      <c r="Q212" s="140">
        <v>5.0000000000000002E-5</v>
      </c>
      <c r="R212" s="140">
        <f t="shared" si="32"/>
        <v>4.0000000000000002E-4</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1240</v>
      </c>
    </row>
    <row r="213" spans="2:65" s="1" customFormat="1" ht="16.5" customHeight="1">
      <c r="B213" s="31"/>
      <c r="C213" s="131" t="s">
        <v>863</v>
      </c>
      <c r="D213" s="131" t="s">
        <v>165</v>
      </c>
      <c r="E213" s="132" t="s">
        <v>2099</v>
      </c>
      <c r="F213" s="133" t="s">
        <v>2100</v>
      </c>
      <c r="G213" s="134" t="s">
        <v>208</v>
      </c>
      <c r="H213" s="135">
        <v>50</v>
      </c>
      <c r="I213" s="136"/>
      <c r="J213" s="137">
        <f t="shared" si="30"/>
        <v>0</v>
      </c>
      <c r="K213" s="133" t="s">
        <v>1</v>
      </c>
      <c r="L213" s="31"/>
      <c r="M213" s="138" t="s">
        <v>1</v>
      </c>
      <c r="N213" s="139" t="s">
        <v>43</v>
      </c>
      <c r="P213" s="140">
        <f t="shared" si="31"/>
        <v>0</v>
      </c>
      <c r="Q213" s="140">
        <v>4.8999999999999998E-4</v>
      </c>
      <c r="R213" s="140">
        <f t="shared" si="32"/>
        <v>2.4500000000000001E-2</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1249</v>
      </c>
    </row>
    <row r="214" spans="2:65" s="1" customFormat="1" ht="16.5" customHeight="1">
      <c r="B214" s="31"/>
      <c r="C214" s="131" t="s">
        <v>870</v>
      </c>
      <c r="D214" s="131" t="s">
        <v>165</v>
      </c>
      <c r="E214" s="132" t="s">
        <v>2101</v>
      </c>
      <c r="F214" s="133" t="s">
        <v>2102</v>
      </c>
      <c r="G214" s="134" t="s">
        <v>208</v>
      </c>
      <c r="H214" s="135">
        <v>8</v>
      </c>
      <c r="I214" s="136"/>
      <c r="J214" s="137">
        <f t="shared" si="30"/>
        <v>0</v>
      </c>
      <c r="K214" s="133" t="s">
        <v>1</v>
      </c>
      <c r="L214" s="31"/>
      <c r="M214" s="138" t="s">
        <v>1</v>
      </c>
      <c r="N214" s="139" t="s">
        <v>43</v>
      </c>
      <c r="P214" s="140">
        <f t="shared" si="31"/>
        <v>0</v>
      </c>
      <c r="Q214" s="140">
        <v>5.9999999999999995E-4</v>
      </c>
      <c r="R214" s="140">
        <f t="shared" si="32"/>
        <v>4.7999999999999996E-3</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1258</v>
      </c>
    </row>
    <row r="215" spans="2:65" s="1" customFormat="1" ht="16.5" customHeight="1">
      <c r="B215" s="31"/>
      <c r="C215" s="131" t="s">
        <v>875</v>
      </c>
      <c r="D215" s="131" t="s">
        <v>165</v>
      </c>
      <c r="E215" s="132" t="s">
        <v>2103</v>
      </c>
      <c r="F215" s="133" t="s">
        <v>2104</v>
      </c>
      <c r="G215" s="134" t="s">
        <v>208</v>
      </c>
      <c r="H215" s="135">
        <v>8</v>
      </c>
      <c r="I215" s="136"/>
      <c r="J215" s="137">
        <f t="shared" si="30"/>
        <v>0</v>
      </c>
      <c r="K215" s="133" t="s">
        <v>1</v>
      </c>
      <c r="L215" s="31"/>
      <c r="M215" s="138" t="s">
        <v>1</v>
      </c>
      <c r="N215" s="139" t="s">
        <v>43</v>
      </c>
      <c r="P215" s="140">
        <f t="shared" si="31"/>
        <v>0</v>
      </c>
      <c r="Q215" s="140">
        <v>7.9000000000000001E-4</v>
      </c>
      <c r="R215" s="140">
        <f t="shared" si="32"/>
        <v>6.3200000000000001E-3</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1266</v>
      </c>
    </row>
    <row r="216" spans="2:65" s="1" customFormat="1" ht="16.5" customHeight="1">
      <c r="B216" s="31"/>
      <c r="C216" s="131" t="s">
        <v>882</v>
      </c>
      <c r="D216" s="131" t="s">
        <v>165</v>
      </c>
      <c r="E216" s="132" t="s">
        <v>2107</v>
      </c>
      <c r="F216" s="133" t="s">
        <v>2108</v>
      </c>
      <c r="G216" s="134" t="s">
        <v>208</v>
      </c>
      <c r="H216" s="135">
        <v>32</v>
      </c>
      <c r="I216" s="136"/>
      <c r="J216" s="137">
        <f t="shared" si="30"/>
        <v>0</v>
      </c>
      <c r="K216" s="133" t="s">
        <v>1</v>
      </c>
      <c r="L216" s="31"/>
      <c r="M216" s="138" t="s">
        <v>1</v>
      </c>
      <c r="N216" s="139" t="s">
        <v>43</v>
      </c>
      <c r="P216" s="140">
        <f t="shared" si="31"/>
        <v>0</v>
      </c>
      <c r="Q216" s="140">
        <v>1.9300000000000001E-3</v>
      </c>
      <c r="R216" s="140">
        <f t="shared" si="32"/>
        <v>6.1760000000000002E-2</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1274</v>
      </c>
    </row>
    <row r="217" spans="2:65" s="1" customFormat="1" ht="16.5" customHeight="1">
      <c r="B217" s="31"/>
      <c r="C217" s="131" t="s">
        <v>887</v>
      </c>
      <c r="D217" s="131" t="s">
        <v>165</v>
      </c>
      <c r="E217" s="132" t="s">
        <v>2190</v>
      </c>
      <c r="F217" s="133" t="s">
        <v>2191</v>
      </c>
      <c r="G217" s="134" t="s">
        <v>208</v>
      </c>
      <c r="H217" s="135">
        <v>8</v>
      </c>
      <c r="I217" s="136"/>
      <c r="J217" s="137">
        <f t="shared" si="30"/>
        <v>0</v>
      </c>
      <c r="K217" s="133" t="s">
        <v>1</v>
      </c>
      <c r="L217" s="31"/>
      <c r="M217" s="138" t="s">
        <v>1</v>
      </c>
      <c r="N217" s="139" t="s">
        <v>43</v>
      </c>
      <c r="P217" s="140">
        <f t="shared" si="31"/>
        <v>0</v>
      </c>
      <c r="Q217" s="140">
        <v>1.9300000000000001E-3</v>
      </c>
      <c r="R217" s="140">
        <f t="shared" si="32"/>
        <v>1.5440000000000001E-2</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1283</v>
      </c>
    </row>
    <row r="218" spans="2:65" s="1" customFormat="1" ht="16.5" customHeight="1">
      <c r="B218" s="31"/>
      <c r="C218" s="131" t="s">
        <v>893</v>
      </c>
      <c r="D218" s="131" t="s">
        <v>165</v>
      </c>
      <c r="E218" s="132" t="s">
        <v>2119</v>
      </c>
      <c r="F218" s="133" t="s">
        <v>2120</v>
      </c>
      <c r="G218" s="134" t="s">
        <v>268</v>
      </c>
      <c r="H218" s="135">
        <v>6</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1291</v>
      </c>
    </row>
    <row r="219" spans="2:65" s="1" customFormat="1" ht="16.5" customHeight="1">
      <c r="B219" s="31"/>
      <c r="C219" s="131" t="s">
        <v>899</v>
      </c>
      <c r="D219" s="131" t="s">
        <v>165</v>
      </c>
      <c r="E219" s="132" t="s">
        <v>2192</v>
      </c>
      <c r="F219" s="133" t="s">
        <v>2193</v>
      </c>
      <c r="G219" s="134" t="s">
        <v>748</v>
      </c>
      <c r="H219" s="135">
        <v>6</v>
      </c>
      <c r="I219" s="136"/>
      <c r="J219" s="137">
        <f t="shared" si="30"/>
        <v>0</v>
      </c>
      <c r="K219" s="133" t="s">
        <v>1</v>
      </c>
      <c r="L219" s="31"/>
      <c r="M219" s="138" t="s">
        <v>1</v>
      </c>
      <c r="N219" s="139" t="s">
        <v>43</v>
      </c>
      <c r="P219" s="140">
        <f t="shared" si="31"/>
        <v>0</v>
      </c>
      <c r="Q219" s="140">
        <v>8.7799999999999996E-3</v>
      </c>
      <c r="R219" s="140">
        <f t="shared" si="32"/>
        <v>5.2679999999999998E-2</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1300</v>
      </c>
    </row>
    <row r="220" spans="2:65" s="1" customFormat="1" ht="16.5" customHeight="1">
      <c r="B220" s="31"/>
      <c r="C220" s="131" t="s">
        <v>903</v>
      </c>
      <c r="D220" s="131" t="s">
        <v>165</v>
      </c>
      <c r="E220" s="132" t="s">
        <v>2121</v>
      </c>
      <c r="F220" s="133" t="s">
        <v>2122</v>
      </c>
      <c r="G220" s="134" t="s">
        <v>268</v>
      </c>
      <c r="H220" s="135">
        <v>6</v>
      </c>
      <c r="I220" s="136"/>
      <c r="J220" s="137">
        <f t="shared" si="30"/>
        <v>0</v>
      </c>
      <c r="K220" s="133" t="s">
        <v>1</v>
      </c>
      <c r="L220" s="31"/>
      <c r="M220" s="138" t="s">
        <v>1</v>
      </c>
      <c r="N220" s="139" t="s">
        <v>43</v>
      </c>
      <c r="P220" s="140">
        <f t="shared" si="31"/>
        <v>0</v>
      </c>
      <c r="Q220" s="140">
        <v>2.3000000000000001E-4</v>
      </c>
      <c r="R220" s="140">
        <f t="shared" si="32"/>
        <v>1.3800000000000002E-3</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1310</v>
      </c>
    </row>
    <row r="221" spans="2:65" s="1" customFormat="1" ht="16.5" customHeight="1">
      <c r="B221" s="31"/>
      <c r="C221" s="131" t="s">
        <v>908</v>
      </c>
      <c r="D221" s="131" t="s">
        <v>165</v>
      </c>
      <c r="E221" s="132" t="s">
        <v>2194</v>
      </c>
      <c r="F221" s="133" t="s">
        <v>2195</v>
      </c>
      <c r="G221" s="134" t="s">
        <v>748</v>
      </c>
      <c r="H221" s="135">
        <v>1</v>
      </c>
      <c r="I221" s="136"/>
      <c r="J221" s="137">
        <f t="shared" si="30"/>
        <v>0</v>
      </c>
      <c r="K221" s="133" t="s">
        <v>1</v>
      </c>
      <c r="L221" s="31"/>
      <c r="M221" s="138" t="s">
        <v>1</v>
      </c>
      <c r="N221" s="139" t="s">
        <v>43</v>
      </c>
      <c r="P221" s="140">
        <f t="shared" si="31"/>
        <v>0</v>
      </c>
      <c r="Q221" s="140">
        <v>4.8999999999999998E-4</v>
      </c>
      <c r="R221" s="140">
        <f t="shared" si="32"/>
        <v>4.8999999999999998E-4</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1320</v>
      </c>
    </row>
    <row r="222" spans="2:65" s="11" customFormat="1" ht="25.9" customHeight="1">
      <c r="B222" s="119"/>
      <c r="D222" s="120" t="s">
        <v>77</v>
      </c>
      <c r="E222" s="121" t="s">
        <v>2196</v>
      </c>
      <c r="F222" s="121" t="s">
        <v>2197</v>
      </c>
      <c r="I222" s="122"/>
      <c r="J222" s="123">
        <f>BK222</f>
        <v>0</v>
      </c>
      <c r="L222" s="119"/>
      <c r="M222" s="124"/>
      <c r="P222" s="125">
        <f>P223</f>
        <v>0</v>
      </c>
      <c r="R222" s="125">
        <f>R223</f>
        <v>0.90771000000000013</v>
      </c>
      <c r="T222" s="126">
        <f>T223</f>
        <v>0</v>
      </c>
      <c r="AR222" s="120" t="s">
        <v>88</v>
      </c>
      <c r="AT222" s="127" t="s">
        <v>77</v>
      </c>
      <c r="AU222" s="127" t="s">
        <v>78</v>
      </c>
      <c r="AY222" s="120" t="s">
        <v>162</v>
      </c>
      <c r="BK222" s="128">
        <f>BK223</f>
        <v>0</v>
      </c>
    </row>
    <row r="223" spans="2:65" s="11" customFormat="1" ht="22.9" customHeight="1">
      <c r="B223" s="119"/>
      <c r="D223" s="120" t="s">
        <v>77</v>
      </c>
      <c r="E223" s="129" t="s">
        <v>2032</v>
      </c>
      <c r="F223" s="129" t="s">
        <v>1</v>
      </c>
      <c r="I223" s="122"/>
      <c r="J223" s="130">
        <f>BK223</f>
        <v>0</v>
      </c>
      <c r="L223" s="119"/>
      <c r="M223" s="124"/>
      <c r="P223" s="125">
        <f>SUM(P224:P263)</f>
        <v>0</v>
      </c>
      <c r="R223" s="125">
        <f>SUM(R224:R263)</f>
        <v>0.90771000000000013</v>
      </c>
      <c r="T223" s="126">
        <f>SUM(T224:T263)</f>
        <v>0</v>
      </c>
      <c r="AR223" s="120" t="s">
        <v>88</v>
      </c>
      <c r="AT223" s="127" t="s">
        <v>77</v>
      </c>
      <c r="AU223" s="127" t="s">
        <v>86</v>
      </c>
      <c r="AY223" s="120" t="s">
        <v>162</v>
      </c>
      <c r="BK223" s="128">
        <f>SUM(BK224:BK263)</f>
        <v>0</v>
      </c>
    </row>
    <row r="224" spans="2:65" s="1" customFormat="1" ht="16.5" customHeight="1">
      <c r="B224" s="31"/>
      <c r="C224" s="131" t="s">
        <v>912</v>
      </c>
      <c r="D224" s="131" t="s">
        <v>165</v>
      </c>
      <c r="E224" s="132" t="s">
        <v>2198</v>
      </c>
      <c r="F224" s="133" t="s">
        <v>2199</v>
      </c>
      <c r="G224" s="134" t="s">
        <v>748</v>
      </c>
      <c r="H224" s="135">
        <v>4</v>
      </c>
      <c r="I224" s="136"/>
      <c r="J224" s="137">
        <f t="shared" ref="J224:J263" si="40">ROUND(I224*H224,2)</f>
        <v>0</v>
      </c>
      <c r="K224" s="133" t="s">
        <v>1</v>
      </c>
      <c r="L224" s="31"/>
      <c r="M224" s="138" t="s">
        <v>1</v>
      </c>
      <c r="N224" s="139" t="s">
        <v>43</v>
      </c>
      <c r="P224" s="140">
        <f t="shared" ref="P224:P263" si="41">O224*H224</f>
        <v>0</v>
      </c>
      <c r="Q224" s="140">
        <v>1.336E-2</v>
      </c>
      <c r="R224" s="140">
        <f t="shared" ref="R224:R263" si="42">Q224*H224</f>
        <v>5.3440000000000001E-2</v>
      </c>
      <c r="S224" s="140">
        <v>0</v>
      </c>
      <c r="T224" s="141">
        <f t="shared" ref="T224:T263" si="43">S224*H224</f>
        <v>0</v>
      </c>
      <c r="AR224" s="142" t="s">
        <v>245</v>
      </c>
      <c r="AT224" s="142" t="s">
        <v>165</v>
      </c>
      <c r="AU224" s="142" t="s">
        <v>88</v>
      </c>
      <c r="AY224" s="16" t="s">
        <v>162</v>
      </c>
      <c r="BE224" s="143">
        <f t="shared" ref="BE224:BE263" si="44">IF(N224="základní",J224,0)</f>
        <v>0</v>
      </c>
      <c r="BF224" s="143">
        <f t="shared" ref="BF224:BF263" si="45">IF(N224="snížená",J224,0)</f>
        <v>0</v>
      </c>
      <c r="BG224" s="143">
        <f t="shared" ref="BG224:BG263" si="46">IF(N224="zákl. přenesená",J224,0)</f>
        <v>0</v>
      </c>
      <c r="BH224" s="143">
        <f t="shared" ref="BH224:BH263" si="47">IF(N224="sníž. přenesená",J224,0)</f>
        <v>0</v>
      </c>
      <c r="BI224" s="143">
        <f t="shared" ref="BI224:BI263" si="48">IF(N224="nulová",J224,0)</f>
        <v>0</v>
      </c>
      <c r="BJ224" s="16" t="s">
        <v>86</v>
      </c>
      <c r="BK224" s="143">
        <f t="shared" ref="BK224:BK263" si="49">ROUND(I224*H224,2)</f>
        <v>0</v>
      </c>
      <c r="BL224" s="16" t="s">
        <v>245</v>
      </c>
      <c r="BM224" s="142" t="s">
        <v>1328</v>
      </c>
    </row>
    <row r="225" spans="2:65" s="1" customFormat="1" ht="16.5" customHeight="1">
      <c r="B225" s="31"/>
      <c r="C225" s="131" t="s">
        <v>918</v>
      </c>
      <c r="D225" s="131" t="s">
        <v>165</v>
      </c>
      <c r="E225" s="132" t="s">
        <v>2200</v>
      </c>
      <c r="F225" s="133" t="s">
        <v>2201</v>
      </c>
      <c r="G225" s="134" t="s">
        <v>748</v>
      </c>
      <c r="H225" s="135">
        <v>4</v>
      </c>
      <c r="I225" s="136"/>
      <c r="J225" s="137">
        <f t="shared" si="40"/>
        <v>0</v>
      </c>
      <c r="K225" s="133" t="s">
        <v>1</v>
      </c>
      <c r="L225" s="31"/>
      <c r="M225" s="138" t="s">
        <v>1</v>
      </c>
      <c r="N225" s="139" t="s">
        <v>43</v>
      </c>
      <c r="P225" s="140">
        <f t="shared" si="41"/>
        <v>0</v>
      </c>
      <c r="Q225" s="140">
        <v>1.3999999999999999E-4</v>
      </c>
      <c r="R225" s="140">
        <f t="shared" si="42"/>
        <v>5.5999999999999995E-4</v>
      </c>
      <c r="S225" s="140">
        <v>0</v>
      </c>
      <c r="T225" s="141">
        <f t="shared" si="43"/>
        <v>0</v>
      </c>
      <c r="AR225" s="142" t="s">
        <v>245</v>
      </c>
      <c r="AT225" s="142" t="s">
        <v>165</v>
      </c>
      <c r="AU225" s="142" t="s">
        <v>88</v>
      </c>
      <c r="AY225" s="16" t="s">
        <v>162</v>
      </c>
      <c r="BE225" s="143">
        <f t="shared" si="44"/>
        <v>0</v>
      </c>
      <c r="BF225" s="143">
        <f t="shared" si="45"/>
        <v>0</v>
      </c>
      <c r="BG225" s="143">
        <f t="shared" si="46"/>
        <v>0</v>
      </c>
      <c r="BH225" s="143">
        <f t="shared" si="47"/>
        <v>0</v>
      </c>
      <c r="BI225" s="143">
        <f t="shared" si="48"/>
        <v>0</v>
      </c>
      <c r="BJ225" s="16" t="s">
        <v>86</v>
      </c>
      <c r="BK225" s="143">
        <f t="shared" si="49"/>
        <v>0</v>
      </c>
      <c r="BL225" s="16" t="s">
        <v>245</v>
      </c>
      <c r="BM225" s="142" t="s">
        <v>1338</v>
      </c>
    </row>
    <row r="226" spans="2:65" s="1" customFormat="1" ht="16.5" customHeight="1">
      <c r="B226" s="31"/>
      <c r="C226" s="131" t="s">
        <v>923</v>
      </c>
      <c r="D226" s="131" t="s">
        <v>165</v>
      </c>
      <c r="E226" s="132" t="s">
        <v>2202</v>
      </c>
      <c r="F226" s="133" t="s">
        <v>2203</v>
      </c>
      <c r="G226" s="134" t="s">
        <v>748</v>
      </c>
      <c r="H226" s="135">
        <v>4</v>
      </c>
      <c r="I226" s="136"/>
      <c r="J226" s="137">
        <f t="shared" si="40"/>
        <v>0</v>
      </c>
      <c r="K226" s="133" t="s">
        <v>1</v>
      </c>
      <c r="L226" s="31"/>
      <c r="M226" s="138" t="s">
        <v>1</v>
      </c>
      <c r="N226" s="139" t="s">
        <v>43</v>
      </c>
      <c r="P226" s="140">
        <f t="shared" si="41"/>
        <v>0</v>
      </c>
      <c r="Q226" s="140">
        <v>1.3999999999999999E-4</v>
      </c>
      <c r="R226" s="140">
        <f t="shared" si="42"/>
        <v>5.5999999999999995E-4</v>
      </c>
      <c r="S226" s="140">
        <v>0</v>
      </c>
      <c r="T226" s="141">
        <f t="shared" si="43"/>
        <v>0</v>
      </c>
      <c r="AR226" s="142" t="s">
        <v>245</v>
      </c>
      <c r="AT226" s="142" t="s">
        <v>165</v>
      </c>
      <c r="AU226" s="142" t="s">
        <v>88</v>
      </c>
      <c r="AY226" s="16" t="s">
        <v>162</v>
      </c>
      <c r="BE226" s="143">
        <f t="shared" si="44"/>
        <v>0</v>
      </c>
      <c r="BF226" s="143">
        <f t="shared" si="45"/>
        <v>0</v>
      </c>
      <c r="BG226" s="143">
        <f t="shared" si="46"/>
        <v>0</v>
      </c>
      <c r="BH226" s="143">
        <f t="shared" si="47"/>
        <v>0</v>
      </c>
      <c r="BI226" s="143">
        <f t="shared" si="48"/>
        <v>0</v>
      </c>
      <c r="BJ226" s="16" t="s">
        <v>86</v>
      </c>
      <c r="BK226" s="143">
        <f t="shared" si="49"/>
        <v>0</v>
      </c>
      <c r="BL226" s="16" t="s">
        <v>245</v>
      </c>
      <c r="BM226" s="142" t="s">
        <v>1351</v>
      </c>
    </row>
    <row r="227" spans="2:65" s="1" customFormat="1" ht="16.5" customHeight="1">
      <c r="B227" s="31"/>
      <c r="C227" s="131" t="s">
        <v>927</v>
      </c>
      <c r="D227" s="131" t="s">
        <v>165</v>
      </c>
      <c r="E227" s="132" t="s">
        <v>2204</v>
      </c>
      <c r="F227" s="133" t="s">
        <v>2205</v>
      </c>
      <c r="G227" s="134" t="s">
        <v>748</v>
      </c>
      <c r="H227" s="135">
        <v>4</v>
      </c>
      <c r="I227" s="136"/>
      <c r="J227" s="137">
        <f t="shared" si="40"/>
        <v>0</v>
      </c>
      <c r="K227" s="133" t="s">
        <v>1</v>
      </c>
      <c r="L227" s="31"/>
      <c r="M227" s="138" t="s">
        <v>1</v>
      </c>
      <c r="N227" s="139" t="s">
        <v>43</v>
      </c>
      <c r="P227" s="140">
        <f t="shared" si="41"/>
        <v>0</v>
      </c>
      <c r="Q227" s="140">
        <v>1.3999999999999999E-4</v>
      </c>
      <c r="R227" s="140">
        <f t="shared" si="42"/>
        <v>5.5999999999999995E-4</v>
      </c>
      <c r="S227" s="140">
        <v>0</v>
      </c>
      <c r="T227" s="141">
        <f t="shared" si="43"/>
        <v>0</v>
      </c>
      <c r="AR227" s="142" t="s">
        <v>245</v>
      </c>
      <c r="AT227" s="142" t="s">
        <v>165</v>
      </c>
      <c r="AU227" s="142" t="s">
        <v>88</v>
      </c>
      <c r="AY227" s="16" t="s">
        <v>162</v>
      </c>
      <c r="BE227" s="143">
        <f t="shared" si="44"/>
        <v>0</v>
      </c>
      <c r="BF227" s="143">
        <f t="shared" si="45"/>
        <v>0</v>
      </c>
      <c r="BG227" s="143">
        <f t="shared" si="46"/>
        <v>0</v>
      </c>
      <c r="BH227" s="143">
        <f t="shared" si="47"/>
        <v>0</v>
      </c>
      <c r="BI227" s="143">
        <f t="shared" si="48"/>
        <v>0</v>
      </c>
      <c r="BJ227" s="16" t="s">
        <v>86</v>
      </c>
      <c r="BK227" s="143">
        <f t="shared" si="49"/>
        <v>0</v>
      </c>
      <c r="BL227" s="16" t="s">
        <v>245</v>
      </c>
      <c r="BM227" s="142" t="s">
        <v>1362</v>
      </c>
    </row>
    <row r="228" spans="2:65" s="1" customFormat="1" ht="16.5" customHeight="1">
      <c r="B228" s="31"/>
      <c r="C228" s="131" t="s">
        <v>933</v>
      </c>
      <c r="D228" s="131" t="s">
        <v>165</v>
      </c>
      <c r="E228" s="132" t="s">
        <v>2206</v>
      </c>
      <c r="F228" s="133" t="s">
        <v>2207</v>
      </c>
      <c r="G228" s="134" t="s">
        <v>748</v>
      </c>
      <c r="H228" s="135">
        <v>4</v>
      </c>
      <c r="I228" s="136"/>
      <c r="J228" s="137">
        <f t="shared" si="40"/>
        <v>0</v>
      </c>
      <c r="K228" s="133" t="s">
        <v>1</v>
      </c>
      <c r="L228" s="31"/>
      <c r="M228" s="138" t="s">
        <v>1</v>
      </c>
      <c r="N228" s="139" t="s">
        <v>43</v>
      </c>
      <c r="P228" s="140">
        <f t="shared" si="41"/>
        <v>0</v>
      </c>
      <c r="Q228" s="140">
        <v>1.056E-2</v>
      </c>
      <c r="R228" s="140">
        <f t="shared" si="42"/>
        <v>4.224E-2</v>
      </c>
      <c r="S228" s="140">
        <v>0</v>
      </c>
      <c r="T228" s="141">
        <f t="shared" si="43"/>
        <v>0</v>
      </c>
      <c r="AR228" s="142" t="s">
        <v>245</v>
      </c>
      <c r="AT228" s="142" t="s">
        <v>165</v>
      </c>
      <c r="AU228" s="142" t="s">
        <v>88</v>
      </c>
      <c r="AY228" s="16" t="s">
        <v>162</v>
      </c>
      <c r="BE228" s="143">
        <f t="shared" si="44"/>
        <v>0</v>
      </c>
      <c r="BF228" s="143">
        <f t="shared" si="45"/>
        <v>0</v>
      </c>
      <c r="BG228" s="143">
        <f t="shared" si="46"/>
        <v>0</v>
      </c>
      <c r="BH228" s="143">
        <f t="shared" si="47"/>
        <v>0</v>
      </c>
      <c r="BI228" s="143">
        <f t="shared" si="48"/>
        <v>0</v>
      </c>
      <c r="BJ228" s="16" t="s">
        <v>86</v>
      </c>
      <c r="BK228" s="143">
        <f t="shared" si="49"/>
        <v>0</v>
      </c>
      <c r="BL228" s="16" t="s">
        <v>245</v>
      </c>
      <c r="BM228" s="142" t="s">
        <v>1372</v>
      </c>
    </row>
    <row r="229" spans="2:65" s="1" customFormat="1" ht="16.5" customHeight="1">
      <c r="B229" s="31"/>
      <c r="C229" s="131" t="s">
        <v>939</v>
      </c>
      <c r="D229" s="131" t="s">
        <v>165</v>
      </c>
      <c r="E229" s="132" t="s">
        <v>2208</v>
      </c>
      <c r="F229" s="133" t="s">
        <v>2209</v>
      </c>
      <c r="G229" s="134" t="s">
        <v>748</v>
      </c>
      <c r="H229" s="135">
        <v>4</v>
      </c>
      <c r="I229" s="136"/>
      <c r="J229" s="137">
        <f t="shared" si="40"/>
        <v>0</v>
      </c>
      <c r="K229" s="133" t="s">
        <v>1</v>
      </c>
      <c r="L229" s="31"/>
      <c r="M229" s="138" t="s">
        <v>1</v>
      </c>
      <c r="N229" s="139" t="s">
        <v>43</v>
      </c>
      <c r="P229" s="140">
        <f t="shared" si="41"/>
        <v>0</v>
      </c>
      <c r="Q229" s="140">
        <v>2.937E-2</v>
      </c>
      <c r="R229" s="140">
        <f t="shared" si="42"/>
        <v>0.11748</v>
      </c>
      <c r="S229" s="140">
        <v>0</v>
      </c>
      <c r="T229" s="141">
        <f t="shared" si="43"/>
        <v>0</v>
      </c>
      <c r="AR229" s="142" t="s">
        <v>245</v>
      </c>
      <c r="AT229" s="142" t="s">
        <v>165</v>
      </c>
      <c r="AU229" s="142" t="s">
        <v>88</v>
      </c>
      <c r="AY229" s="16" t="s">
        <v>162</v>
      </c>
      <c r="BE229" s="143">
        <f t="shared" si="44"/>
        <v>0</v>
      </c>
      <c r="BF229" s="143">
        <f t="shared" si="45"/>
        <v>0</v>
      </c>
      <c r="BG229" s="143">
        <f t="shared" si="46"/>
        <v>0</v>
      </c>
      <c r="BH229" s="143">
        <f t="shared" si="47"/>
        <v>0</v>
      </c>
      <c r="BI229" s="143">
        <f t="shared" si="48"/>
        <v>0</v>
      </c>
      <c r="BJ229" s="16" t="s">
        <v>86</v>
      </c>
      <c r="BK229" s="143">
        <f t="shared" si="49"/>
        <v>0</v>
      </c>
      <c r="BL229" s="16" t="s">
        <v>245</v>
      </c>
      <c r="BM229" s="142" t="s">
        <v>1381</v>
      </c>
    </row>
    <row r="230" spans="2:65" s="1" customFormat="1" ht="16.5" customHeight="1">
      <c r="B230" s="31"/>
      <c r="C230" s="131" t="s">
        <v>944</v>
      </c>
      <c r="D230" s="131" t="s">
        <v>165</v>
      </c>
      <c r="E230" s="132" t="s">
        <v>2210</v>
      </c>
      <c r="F230" s="133" t="s">
        <v>2211</v>
      </c>
      <c r="G230" s="134" t="s">
        <v>268</v>
      </c>
      <c r="H230" s="135">
        <v>4</v>
      </c>
      <c r="I230" s="136"/>
      <c r="J230" s="137">
        <f t="shared" si="40"/>
        <v>0</v>
      </c>
      <c r="K230" s="133" t="s">
        <v>1</v>
      </c>
      <c r="L230" s="31"/>
      <c r="M230" s="138" t="s">
        <v>1</v>
      </c>
      <c r="N230" s="139" t="s">
        <v>43</v>
      </c>
      <c r="P230" s="140">
        <f t="shared" si="41"/>
        <v>0</v>
      </c>
      <c r="Q230" s="140">
        <v>2.3900000000000002E-3</v>
      </c>
      <c r="R230" s="140">
        <f t="shared" si="42"/>
        <v>9.5600000000000008E-3</v>
      </c>
      <c r="S230" s="140">
        <v>0</v>
      </c>
      <c r="T230" s="141">
        <f t="shared" si="43"/>
        <v>0</v>
      </c>
      <c r="AR230" s="142" t="s">
        <v>245</v>
      </c>
      <c r="AT230" s="142" t="s">
        <v>165</v>
      </c>
      <c r="AU230" s="142" t="s">
        <v>88</v>
      </c>
      <c r="AY230" s="16" t="s">
        <v>162</v>
      </c>
      <c r="BE230" s="143">
        <f t="shared" si="44"/>
        <v>0</v>
      </c>
      <c r="BF230" s="143">
        <f t="shared" si="45"/>
        <v>0</v>
      </c>
      <c r="BG230" s="143">
        <f t="shared" si="46"/>
        <v>0</v>
      </c>
      <c r="BH230" s="143">
        <f t="shared" si="47"/>
        <v>0</v>
      </c>
      <c r="BI230" s="143">
        <f t="shared" si="48"/>
        <v>0</v>
      </c>
      <c r="BJ230" s="16" t="s">
        <v>86</v>
      </c>
      <c r="BK230" s="143">
        <f t="shared" si="49"/>
        <v>0</v>
      </c>
      <c r="BL230" s="16" t="s">
        <v>245</v>
      </c>
      <c r="BM230" s="142" t="s">
        <v>1392</v>
      </c>
    </row>
    <row r="231" spans="2:65" s="1" customFormat="1" ht="16.5" customHeight="1">
      <c r="B231" s="31"/>
      <c r="C231" s="131" t="s">
        <v>950</v>
      </c>
      <c r="D231" s="131" t="s">
        <v>165</v>
      </c>
      <c r="E231" s="132" t="s">
        <v>2212</v>
      </c>
      <c r="F231" s="133" t="s">
        <v>2213</v>
      </c>
      <c r="G231" s="134" t="s">
        <v>748</v>
      </c>
      <c r="H231" s="135">
        <v>4</v>
      </c>
      <c r="I231" s="136"/>
      <c r="J231" s="137">
        <f t="shared" si="40"/>
        <v>0</v>
      </c>
      <c r="K231" s="133" t="s">
        <v>1</v>
      </c>
      <c r="L231" s="31"/>
      <c r="M231" s="138" t="s">
        <v>1</v>
      </c>
      <c r="N231" s="139" t="s">
        <v>43</v>
      </c>
      <c r="P231" s="140">
        <f t="shared" si="41"/>
        <v>0</v>
      </c>
      <c r="Q231" s="140">
        <v>1.635E-2</v>
      </c>
      <c r="R231" s="140">
        <f t="shared" si="42"/>
        <v>6.54E-2</v>
      </c>
      <c r="S231" s="140">
        <v>0</v>
      </c>
      <c r="T231" s="141">
        <f t="shared" si="43"/>
        <v>0</v>
      </c>
      <c r="AR231" s="142" t="s">
        <v>245</v>
      </c>
      <c r="AT231" s="142" t="s">
        <v>165</v>
      </c>
      <c r="AU231" s="142" t="s">
        <v>88</v>
      </c>
      <c r="AY231" s="16" t="s">
        <v>162</v>
      </c>
      <c r="BE231" s="143">
        <f t="shared" si="44"/>
        <v>0</v>
      </c>
      <c r="BF231" s="143">
        <f t="shared" si="45"/>
        <v>0</v>
      </c>
      <c r="BG231" s="143">
        <f t="shared" si="46"/>
        <v>0</v>
      </c>
      <c r="BH231" s="143">
        <f t="shared" si="47"/>
        <v>0</v>
      </c>
      <c r="BI231" s="143">
        <f t="shared" si="48"/>
        <v>0</v>
      </c>
      <c r="BJ231" s="16" t="s">
        <v>86</v>
      </c>
      <c r="BK231" s="143">
        <f t="shared" si="49"/>
        <v>0</v>
      </c>
      <c r="BL231" s="16" t="s">
        <v>245</v>
      </c>
      <c r="BM231" s="142" t="s">
        <v>1403</v>
      </c>
    </row>
    <row r="232" spans="2:65" s="1" customFormat="1" ht="16.5" customHeight="1">
      <c r="B232" s="31"/>
      <c r="C232" s="131" t="s">
        <v>956</v>
      </c>
      <c r="D232" s="131" t="s">
        <v>165</v>
      </c>
      <c r="E232" s="132" t="s">
        <v>2214</v>
      </c>
      <c r="F232" s="133" t="s">
        <v>2215</v>
      </c>
      <c r="G232" s="134" t="s">
        <v>748</v>
      </c>
      <c r="H232" s="135">
        <v>4</v>
      </c>
      <c r="I232" s="136"/>
      <c r="J232" s="137">
        <f t="shared" si="40"/>
        <v>0</v>
      </c>
      <c r="K232" s="133" t="s">
        <v>1</v>
      </c>
      <c r="L232" s="31"/>
      <c r="M232" s="138" t="s">
        <v>1</v>
      </c>
      <c r="N232" s="139" t="s">
        <v>43</v>
      </c>
      <c r="P232" s="140">
        <f t="shared" si="41"/>
        <v>0</v>
      </c>
      <c r="Q232" s="140">
        <v>1.635E-2</v>
      </c>
      <c r="R232" s="140">
        <f t="shared" si="42"/>
        <v>6.54E-2</v>
      </c>
      <c r="S232" s="140">
        <v>0</v>
      </c>
      <c r="T232" s="141">
        <f t="shared" si="43"/>
        <v>0</v>
      </c>
      <c r="AR232" s="142" t="s">
        <v>245</v>
      </c>
      <c r="AT232" s="142" t="s">
        <v>165</v>
      </c>
      <c r="AU232" s="142" t="s">
        <v>88</v>
      </c>
      <c r="AY232" s="16" t="s">
        <v>162</v>
      </c>
      <c r="BE232" s="143">
        <f t="shared" si="44"/>
        <v>0</v>
      </c>
      <c r="BF232" s="143">
        <f t="shared" si="45"/>
        <v>0</v>
      </c>
      <c r="BG232" s="143">
        <f t="shared" si="46"/>
        <v>0</v>
      </c>
      <c r="BH232" s="143">
        <f t="shared" si="47"/>
        <v>0</v>
      </c>
      <c r="BI232" s="143">
        <f t="shared" si="48"/>
        <v>0</v>
      </c>
      <c r="BJ232" s="16" t="s">
        <v>86</v>
      </c>
      <c r="BK232" s="143">
        <f t="shared" si="49"/>
        <v>0</v>
      </c>
      <c r="BL232" s="16" t="s">
        <v>245</v>
      </c>
      <c r="BM232" s="142" t="s">
        <v>1411</v>
      </c>
    </row>
    <row r="233" spans="2:65" s="1" customFormat="1" ht="16.5" customHeight="1">
      <c r="B233" s="31"/>
      <c r="C233" s="131" t="s">
        <v>961</v>
      </c>
      <c r="D233" s="131" t="s">
        <v>165</v>
      </c>
      <c r="E233" s="132" t="s">
        <v>2216</v>
      </c>
      <c r="F233" s="133" t="s">
        <v>2217</v>
      </c>
      <c r="G233" s="134" t="s">
        <v>748</v>
      </c>
      <c r="H233" s="135">
        <v>4</v>
      </c>
      <c r="I233" s="136"/>
      <c r="J233" s="137">
        <f t="shared" si="40"/>
        <v>0</v>
      </c>
      <c r="K233" s="133" t="s">
        <v>1</v>
      </c>
      <c r="L233" s="31"/>
      <c r="M233" s="138" t="s">
        <v>1</v>
      </c>
      <c r="N233" s="139" t="s">
        <v>43</v>
      </c>
      <c r="P233" s="140">
        <f t="shared" si="41"/>
        <v>0</v>
      </c>
      <c r="Q233" s="140">
        <v>9.4000000000000004E-3</v>
      </c>
      <c r="R233" s="140">
        <f t="shared" si="42"/>
        <v>3.7600000000000001E-2</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1419</v>
      </c>
    </row>
    <row r="234" spans="2:65" s="1" customFormat="1" ht="16.5" customHeight="1">
      <c r="B234" s="31"/>
      <c r="C234" s="131" t="s">
        <v>965</v>
      </c>
      <c r="D234" s="131" t="s">
        <v>165</v>
      </c>
      <c r="E234" s="132" t="s">
        <v>2218</v>
      </c>
      <c r="F234" s="133" t="s">
        <v>2219</v>
      </c>
      <c r="G234" s="134" t="s">
        <v>748</v>
      </c>
      <c r="H234" s="135">
        <v>2</v>
      </c>
      <c r="I234" s="136"/>
      <c r="J234" s="137">
        <f t="shared" si="40"/>
        <v>0</v>
      </c>
      <c r="K234" s="133" t="s">
        <v>1</v>
      </c>
      <c r="L234" s="31"/>
      <c r="M234" s="138" t="s">
        <v>1</v>
      </c>
      <c r="N234" s="139" t="s">
        <v>43</v>
      </c>
      <c r="P234" s="140">
        <f t="shared" si="41"/>
        <v>0</v>
      </c>
      <c r="Q234" s="140">
        <v>1.072E-2</v>
      </c>
      <c r="R234" s="140">
        <f t="shared" si="42"/>
        <v>2.1440000000000001E-2</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1428</v>
      </c>
    </row>
    <row r="235" spans="2:65" s="1" customFormat="1" ht="16.5" customHeight="1">
      <c r="B235" s="31"/>
      <c r="C235" s="131" t="s">
        <v>969</v>
      </c>
      <c r="D235" s="131" t="s">
        <v>165</v>
      </c>
      <c r="E235" s="132" t="s">
        <v>2220</v>
      </c>
      <c r="F235" s="133" t="s">
        <v>2221</v>
      </c>
      <c r="G235" s="134" t="s">
        <v>748</v>
      </c>
      <c r="H235" s="135">
        <v>1</v>
      </c>
      <c r="I235" s="136"/>
      <c r="J235" s="137">
        <f t="shared" si="40"/>
        <v>0</v>
      </c>
      <c r="K235" s="133" t="s">
        <v>1</v>
      </c>
      <c r="L235" s="31"/>
      <c r="M235" s="138" t="s">
        <v>1</v>
      </c>
      <c r="N235" s="139" t="s">
        <v>43</v>
      </c>
      <c r="P235" s="140">
        <f t="shared" si="41"/>
        <v>0</v>
      </c>
      <c r="Q235" s="140">
        <v>1.222E-2</v>
      </c>
      <c r="R235" s="140">
        <f t="shared" si="42"/>
        <v>1.222E-2</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1438</v>
      </c>
    </row>
    <row r="236" spans="2:65" s="1" customFormat="1" ht="16.5" customHeight="1">
      <c r="B236" s="31"/>
      <c r="C236" s="131" t="s">
        <v>973</v>
      </c>
      <c r="D236" s="131" t="s">
        <v>165</v>
      </c>
      <c r="E236" s="132" t="s">
        <v>2222</v>
      </c>
      <c r="F236" s="133" t="s">
        <v>2223</v>
      </c>
      <c r="G236" s="134" t="s">
        <v>748</v>
      </c>
      <c r="H236" s="135">
        <v>10</v>
      </c>
      <c r="I236" s="136"/>
      <c r="J236" s="137">
        <f t="shared" si="40"/>
        <v>0</v>
      </c>
      <c r="K236" s="133" t="s">
        <v>1</v>
      </c>
      <c r="L236" s="31"/>
      <c r="M236" s="138" t="s">
        <v>1</v>
      </c>
      <c r="N236" s="139" t="s">
        <v>43</v>
      </c>
      <c r="P236" s="140">
        <f t="shared" si="41"/>
        <v>0</v>
      </c>
      <c r="Q236" s="140">
        <v>1.7940000000000001E-2</v>
      </c>
      <c r="R236" s="140">
        <f t="shared" si="42"/>
        <v>0.1794</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1446</v>
      </c>
    </row>
    <row r="237" spans="2:65" s="1" customFormat="1" ht="16.5" customHeight="1">
      <c r="B237" s="31"/>
      <c r="C237" s="131" t="s">
        <v>977</v>
      </c>
      <c r="D237" s="131" t="s">
        <v>165</v>
      </c>
      <c r="E237" s="132" t="s">
        <v>2224</v>
      </c>
      <c r="F237" s="133" t="s">
        <v>2225</v>
      </c>
      <c r="G237" s="134" t="s">
        <v>748</v>
      </c>
      <c r="H237" s="135">
        <v>1</v>
      </c>
      <c r="I237" s="136"/>
      <c r="J237" s="137">
        <f t="shared" si="40"/>
        <v>0</v>
      </c>
      <c r="K237" s="133" t="s">
        <v>1</v>
      </c>
      <c r="L237" s="31"/>
      <c r="M237" s="138" t="s">
        <v>1</v>
      </c>
      <c r="N237" s="139" t="s">
        <v>43</v>
      </c>
      <c r="P237" s="140">
        <f t="shared" si="41"/>
        <v>0</v>
      </c>
      <c r="Q237" s="140">
        <v>7.4799999999999997E-3</v>
      </c>
      <c r="R237" s="140">
        <f t="shared" si="42"/>
        <v>7.4799999999999997E-3</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1454</v>
      </c>
    </row>
    <row r="238" spans="2:65" s="1" customFormat="1" ht="16.5" customHeight="1">
      <c r="B238" s="31"/>
      <c r="C238" s="131" t="s">
        <v>983</v>
      </c>
      <c r="D238" s="131" t="s">
        <v>165</v>
      </c>
      <c r="E238" s="132" t="s">
        <v>2226</v>
      </c>
      <c r="F238" s="133" t="s">
        <v>2227</v>
      </c>
      <c r="G238" s="134" t="s">
        <v>748</v>
      </c>
      <c r="H238" s="135">
        <v>5</v>
      </c>
      <c r="I238" s="136"/>
      <c r="J238" s="137">
        <f t="shared" si="40"/>
        <v>0</v>
      </c>
      <c r="K238" s="133" t="s">
        <v>1</v>
      </c>
      <c r="L238" s="31"/>
      <c r="M238" s="138" t="s">
        <v>1</v>
      </c>
      <c r="N238" s="139" t="s">
        <v>43</v>
      </c>
      <c r="P238" s="140">
        <f t="shared" si="41"/>
        <v>0</v>
      </c>
      <c r="Q238" s="140">
        <v>9.7000000000000005E-4</v>
      </c>
      <c r="R238" s="140">
        <f t="shared" si="42"/>
        <v>4.8500000000000001E-3</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1464</v>
      </c>
    </row>
    <row r="239" spans="2:65" s="1" customFormat="1" ht="16.5" customHeight="1">
      <c r="B239" s="31"/>
      <c r="C239" s="131" t="s">
        <v>988</v>
      </c>
      <c r="D239" s="131" t="s">
        <v>165</v>
      </c>
      <c r="E239" s="132" t="s">
        <v>2228</v>
      </c>
      <c r="F239" s="133" t="s">
        <v>2229</v>
      </c>
      <c r="G239" s="134" t="s">
        <v>748</v>
      </c>
      <c r="H239" s="135">
        <v>2</v>
      </c>
      <c r="I239" s="136"/>
      <c r="J239" s="137">
        <f t="shared" si="40"/>
        <v>0</v>
      </c>
      <c r="K239" s="133" t="s">
        <v>1</v>
      </c>
      <c r="L239" s="31"/>
      <c r="M239" s="138" t="s">
        <v>1</v>
      </c>
      <c r="N239" s="139" t="s">
        <v>43</v>
      </c>
      <c r="P239" s="140">
        <f t="shared" si="41"/>
        <v>0</v>
      </c>
      <c r="Q239" s="140">
        <v>1.8489999999999999E-2</v>
      </c>
      <c r="R239" s="140">
        <f t="shared" si="42"/>
        <v>3.6979999999999999E-2</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1475</v>
      </c>
    </row>
    <row r="240" spans="2:65" s="1" customFormat="1" ht="16.5" customHeight="1">
      <c r="B240" s="31"/>
      <c r="C240" s="131" t="s">
        <v>993</v>
      </c>
      <c r="D240" s="131" t="s">
        <v>165</v>
      </c>
      <c r="E240" s="132" t="s">
        <v>2230</v>
      </c>
      <c r="F240" s="133" t="s">
        <v>2231</v>
      </c>
      <c r="G240" s="134" t="s">
        <v>748</v>
      </c>
      <c r="H240" s="135">
        <v>2</v>
      </c>
      <c r="I240" s="136"/>
      <c r="J240" s="137">
        <f t="shared" si="40"/>
        <v>0</v>
      </c>
      <c r="K240" s="133" t="s">
        <v>1</v>
      </c>
      <c r="L240" s="31"/>
      <c r="M240" s="138" t="s">
        <v>1</v>
      </c>
      <c r="N240" s="139" t="s">
        <v>43</v>
      </c>
      <c r="P240" s="140">
        <f t="shared" si="41"/>
        <v>0</v>
      </c>
      <c r="Q240" s="140">
        <v>1.8489999999999999E-2</v>
      </c>
      <c r="R240" s="140">
        <f t="shared" si="42"/>
        <v>3.6979999999999999E-2</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1487</v>
      </c>
    </row>
    <row r="241" spans="2:65" s="1" customFormat="1" ht="16.5" customHeight="1">
      <c r="B241" s="31"/>
      <c r="C241" s="131" t="s">
        <v>997</v>
      </c>
      <c r="D241" s="131" t="s">
        <v>165</v>
      </c>
      <c r="E241" s="132" t="s">
        <v>2232</v>
      </c>
      <c r="F241" s="133" t="s">
        <v>2233</v>
      </c>
      <c r="G241" s="134" t="s">
        <v>748</v>
      </c>
      <c r="H241" s="135">
        <v>2</v>
      </c>
      <c r="I241" s="136"/>
      <c r="J241" s="137">
        <f t="shared" si="40"/>
        <v>0</v>
      </c>
      <c r="K241" s="133" t="s">
        <v>1</v>
      </c>
      <c r="L241" s="31"/>
      <c r="M241" s="138" t="s">
        <v>1</v>
      </c>
      <c r="N241" s="139" t="s">
        <v>43</v>
      </c>
      <c r="P241" s="140">
        <f t="shared" si="41"/>
        <v>0</v>
      </c>
      <c r="Q241" s="140">
        <v>1.8489999999999999E-2</v>
      </c>
      <c r="R241" s="140">
        <f t="shared" si="42"/>
        <v>3.6979999999999999E-2</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1501</v>
      </c>
    </row>
    <row r="242" spans="2:65" s="1" customFormat="1" ht="16.5" customHeight="1">
      <c r="B242" s="31"/>
      <c r="C242" s="131" t="s">
        <v>1002</v>
      </c>
      <c r="D242" s="131" t="s">
        <v>165</v>
      </c>
      <c r="E242" s="132" t="s">
        <v>2234</v>
      </c>
      <c r="F242" s="133" t="s">
        <v>2235</v>
      </c>
      <c r="G242" s="134" t="s">
        <v>748</v>
      </c>
      <c r="H242" s="135">
        <v>2</v>
      </c>
      <c r="I242" s="136"/>
      <c r="J242" s="137">
        <f t="shared" si="40"/>
        <v>0</v>
      </c>
      <c r="K242" s="133" t="s">
        <v>1</v>
      </c>
      <c r="L242" s="31"/>
      <c r="M242" s="138" t="s">
        <v>1</v>
      </c>
      <c r="N242" s="139" t="s">
        <v>43</v>
      </c>
      <c r="P242" s="140">
        <f t="shared" si="41"/>
        <v>0</v>
      </c>
      <c r="Q242" s="140">
        <v>1.959E-2</v>
      </c>
      <c r="R242" s="140">
        <f t="shared" si="42"/>
        <v>3.918E-2</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1513</v>
      </c>
    </row>
    <row r="243" spans="2:65" s="1" customFormat="1" ht="16.5" customHeight="1">
      <c r="B243" s="31"/>
      <c r="C243" s="131" t="s">
        <v>1008</v>
      </c>
      <c r="D243" s="131" t="s">
        <v>165</v>
      </c>
      <c r="E243" s="132" t="s">
        <v>2236</v>
      </c>
      <c r="F243" s="133" t="s">
        <v>2237</v>
      </c>
      <c r="G243" s="134" t="s">
        <v>748</v>
      </c>
      <c r="H243" s="135">
        <v>2</v>
      </c>
      <c r="I243" s="136"/>
      <c r="J243" s="137">
        <f t="shared" si="40"/>
        <v>0</v>
      </c>
      <c r="K243" s="133" t="s">
        <v>1</v>
      </c>
      <c r="L243" s="31"/>
      <c r="M243" s="138" t="s">
        <v>1</v>
      </c>
      <c r="N243" s="139" t="s">
        <v>43</v>
      </c>
      <c r="P243" s="140">
        <f t="shared" si="41"/>
        <v>0</v>
      </c>
      <c r="Q243" s="140">
        <v>3.4209999999999997E-2</v>
      </c>
      <c r="R243" s="140">
        <f t="shared" si="42"/>
        <v>6.8419999999999995E-2</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1522</v>
      </c>
    </row>
    <row r="244" spans="2:65" s="1" customFormat="1" ht="16.5" customHeight="1">
      <c r="B244" s="31"/>
      <c r="C244" s="131" t="s">
        <v>1014</v>
      </c>
      <c r="D244" s="131" t="s">
        <v>165</v>
      </c>
      <c r="E244" s="132" t="s">
        <v>2238</v>
      </c>
      <c r="F244" s="133" t="s">
        <v>2239</v>
      </c>
      <c r="G244" s="134" t="s">
        <v>748</v>
      </c>
      <c r="H244" s="135">
        <v>26</v>
      </c>
      <c r="I244" s="136"/>
      <c r="J244" s="137">
        <f t="shared" si="40"/>
        <v>0</v>
      </c>
      <c r="K244" s="133" t="s">
        <v>1</v>
      </c>
      <c r="L244" s="31"/>
      <c r="M244" s="138" t="s">
        <v>1</v>
      </c>
      <c r="N244" s="139" t="s">
        <v>43</v>
      </c>
      <c r="P244" s="140">
        <f t="shared" si="41"/>
        <v>0</v>
      </c>
      <c r="Q244" s="140">
        <v>3.3E-4</v>
      </c>
      <c r="R244" s="140">
        <f t="shared" si="42"/>
        <v>8.5800000000000008E-3</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1530</v>
      </c>
    </row>
    <row r="245" spans="2:65" s="1" customFormat="1" ht="16.5" customHeight="1">
      <c r="B245" s="31"/>
      <c r="C245" s="131" t="s">
        <v>1020</v>
      </c>
      <c r="D245" s="131" t="s">
        <v>165</v>
      </c>
      <c r="E245" s="132" t="s">
        <v>2240</v>
      </c>
      <c r="F245" s="133" t="s">
        <v>2241</v>
      </c>
      <c r="G245" s="134" t="s">
        <v>748</v>
      </c>
      <c r="H245" s="135">
        <v>2</v>
      </c>
      <c r="I245" s="136"/>
      <c r="J245" s="137">
        <f t="shared" si="40"/>
        <v>0</v>
      </c>
      <c r="K245" s="133" t="s">
        <v>1</v>
      </c>
      <c r="L245" s="31"/>
      <c r="M245" s="138" t="s">
        <v>1</v>
      </c>
      <c r="N245" s="139" t="s">
        <v>43</v>
      </c>
      <c r="P245" s="140">
        <f t="shared" si="41"/>
        <v>0</v>
      </c>
      <c r="Q245" s="140">
        <v>5.9000000000000003E-4</v>
      </c>
      <c r="R245" s="140">
        <f t="shared" si="42"/>
        <v>1.1800000000000001E-3</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1540</v>
      </c>
    </row>
    <row r="246" spans="2:65" s="1" customFormat="1" ht="16.5" customHeight="1">
      <c r="B246" s="31"/>
      <c r="C246" s="131" t="s">
        <v>1025</v>
      </c>
      <c r="D246" s="131" t="s">
        <v>165</v>
      </c>
      <c r="E246" s="132" t="s">
        <v>2242</v>
      </c>
      <c r="F246" s="133" t="s">
        <v>2243</v>
      </c>
      <c r="G246" s="134" t="s">
        <v>748</v>
      </c>
      <c r="H246" s="135">
        <v>28</v>
      </c>
      <c r="I246" s="136"/>
      <c r="J246" s="137">
        <f t="shared" si="40"/>
        <v>0</v>
      </c>
      <c r="K246" s="133" t="s">
        <v>1</v>
      </c>
      <c r="L246" s="31"/>
      <c r="M246" s="138" t="s">
        <v>1</v>
      </c>
      <c r="N246" s="139" t="s">
        <v>43</v>
      </c>
      <c r="P246" s="140">
        <f t="shared" si="41"/>
        <v>0</v>
      </c>
      <c r="Q246" s="140">
        <v>9.0000000000000006E-5</v>
      </c>
      <c r="R246" s="140">
        <f t="shared" si="42"/>
        <v>2.5200000000000001E-3</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1552</v>
      </c>
    </row>
    <row r="247" spans="2:65" s="1" customFormat="1" ht="16.5" customHeight="1">
      <c r="B247" s="31"/>
      <c r="C247" s="131" t="s">
        <v>1029</v>
      </c>
      <c r="D247" s="131" t="s">
        <v>165</v>
      </c>
      <c r="E247" s="132" t="s">
        <v>2244</v>
      </c>
      <c r="F247" s="133" t="s">
        <v>2245</v>
      </c>
      <c r="G247" s="134" t="s">
        <v>268</v>
      </c>
      <c r="H247" s="135">
        <v>11</v>
      </c>
      <c r="I247" s="136"/>
      <c r="J247" s="137">
        <f t="shared" si="40"/>
        <v>0</v>
      </c>
      <c r="K247" s="133" t="s">
        <v>1</v>
      </c>
      <c r="L247" s="31"/>
      <c r="M247" s="138" t="s">
        <v>1</v>
      </c>
      <c r="N247" s="139" t="s">
        <v>43</v>
      </c>
      <c r="P247" s="140">
        <f t="shared" si="41"/>
        <v>0</v>
      </c>
      <c r="Q247" s="140">
        <v>1.74E-3</v>
      </c>
      <c r="R247" s="140">
        <f t="shared" si="42"/>
        <v>1.9140000000000001E-2</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1561</v>
      </c>
    </row>
    <row r="248" spans="2:65" s="1" customFormat="1" ht="16.5" customHeight="1">
      <c r="B248" s="31"/>
      <c r="C248" s="131" t="s">
        <v>1034</v>
      </c>
      <c r="D248" s="131" t="s">
        <v>165</v>
      </c>
      <c r="E248" s="132" t="s">
        <v>2246</v>
      </c>
      <c r="F248" s="133" t="s">
        <v>2247</v>
      </c>
      <c r="G248" s="134" t="s">
        <v>748</v>
      </c>
      <c r="H248" s="135">
        <v>2</v>
      </c>
      <c r="I248" s="136"/>
      <c r="J248" s="137">
        <f t="shared" si="40"/>
        <v>0</v>
      </c>
      <c r="K248" s="133" t="s">
        <v>1</v>
      </c>
      <c r="L248" s="31"/>
      <c r="M248" s="138" t="s">
        <v>1</v>
      </c>
      <c r="N248" s="139" t="s">
        <v>43</v>
      </c>
      <c r="P248" s="140">
        <f t="shared" si="41"/>
        <v>0</v>
      </c>
      <c r="Q248" s="140">
        <v>1.92E-3</v>
      </c>
      <c r="R248" s="140">
        <f t="shared" si="42"/>
        <v>3.8400000000000001E-3</v>
      </c>
      <c r="S248" s="140">
        <v>0</v>
      </c>
      <c r="T248" s="141">
        <f t="shared" si="43"/>
        <v>0</v>
      </c>
      <c r="AR248" s="142" t="s">
        <v>245</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245</v>
      </c>
      <c r="BM248" s="142" t="s">
        <v>1573</v>
      </c>
    </row>
    <row r="249" spans="2:65" s="1" customFormat="1" ht="16.5" customHeight="1">
      <c r="B249" s="31"/>
      <c r="C249" s="131" t="s">
        <v>1038</v>
      </c>
      <c r="D249" s="131" t="s">
        <v>165</v>
      </c>
      <c r="E249" s="132" t="s">
        <v>2248</v>
      </c>
      <c r="F249" s="133" t="s">
        <v>2249</v>
      </c>
      <c r="G249" s="134" t="s">
        <v>748</v>
      </c>
      <c r="H249" s="135">
        <v>2</v>
      </c>
      <c r="I249" s="136"/>
      <c r="J249" s="137">
        <f t="shared" si="40"/>
        <v>0</v>
      </c>
      <c r="K249" s="133" t="s">
        <v>1</v>
      </c>
      <c r="L249" s="31"/>
      <c r="M249" s="138" t="s">
        <v>1</v>
      </c>
      <c r="N249" s="139" t="s">
        <v>43</v>
      </c>
      <c r="P249" s="140">
        <f t="shared" si="41"/>
        <v>0</v>
      </c>
      <c r="Q249" s="140">
        <v>1.5499999999999999E-3</v>
      </c>
      <c r="R249" s="140">
        <f t="shared" si="42"/>
        <v>3.0999999999999999E-3</v>
      </c>
      <c r="S249" s="140">
        <v>0</v>
      </c>
      <c r="T249" s="141">
        <f t="shared" si="43"/>
        <v>0</v>
      </c>
      <c r="AR249" s="142" t="s">
        <v>245</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245</v>
      </c>
      <c r="BM249" s="142" t="s">
        <v>1582</v>
      </c>
    </row>
    <row r="250" spans="2:65" s="1" customFormat="1" ht="16.5" customHeight="1">
      <c r="B250" s="31"/>
      <c r="C250" s="131" t="s">
        <v>1042</v>
      </c>
      <c r="D250" s="131" t="s">
        <v>165</v>
      </c>
      <c r="E250" s="132" t="s">
        <v>2250</v>
      </c>
      <c r="F250" s="133" t="s">
        <v>2251</v>
      </c>
      <c r="G250" s="134" t="s">
        <v>748</v>
      </c>
      <c r="H250" s="135">
        <v>2</v>
      </c>
      <c r="I250" s="136"/>
      <c r="J250" s="137">
        <f t="shared" si="40"/>
        <v>0</v>
      </c>
      <c r="K250" s="133" t="s">
        <v>1</v>
      </c>
      <c r="L250" s="31"/>
      <c r="M250" s="138" t="s">
        <v>1</v>
      </c>
      <c r="N250" s="139" t="s">
        <v>43</v>
      </c>
      <c r="P250" s="140">
        <f t="shared" si="41"/>
        <v>0</v>
      </c>
      <c r="Q250" s="140">
        <v>1.48E-3</v>
      </c>
      <c r="R250" s="140">
        <f t="shared" si="42"/>
        <v>2.96E-3</v>
      </c>
      <c r="S250" s="140">
        <v>0</v>
      </c>
      <c r="T250" s="141">
        <f t="shared" si="43"/>
        <v>0</v>
      </c>
      <c r="AR250" s="142" t="s">
        <v>245</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245</v>
      </c>
      <c r="BM250" s="142" t="s">
        <v>1606</v>
      </c>
    </row>
    <row r="251" spans="2:65" s="1" customFormat="1" ht="16.5" customHeight="1">
      <c r="B251" s="31"/>
      <c r="C251" s="131" t="s">
        <v>1048</v>
      </c>
      <c r="D251" s="131" t="s">
        <v>165</v>
      </c>
      <c r="E251" s="132" t="s">
        <v>2252</v>
      </c>
      <c r="F251" s="133" t="s">
        <v>2253</v>
      </c>
      <c r="G251" s="134" t="s">
        <v>268</v>
      </c>
      <c r="H251" s="135">
        <v>13</v>
      </c>
      <c r="I251" s="136"/>
      <c r="J251" s="137">
        <f t="shared" si="40"/>
        <v>0</v>
      </c>
      <c r="K251" s="133" t="s">
        <v>1</v>
      </c>
      <c r="L251" s="31"/>
      <c r="M251" s="138" t="s">
        <v>1</v>
      </c>
      <c r="N251" s="139" t="s">
        <v>43</v>
      </c>
      <c r="P251" s="140">
        <f t="shared" si="41"/>
        <v>0</v>
      </c>
      <c r="Q251" s="140">
        <v>2.0000000000000001E-4</v>
      </c>
      <c r="R251" s="140">
        <f t="shared" si="42"/>
        <v>2.6000000000000003E-3</v>
      </c>
      <c r="S251" s="140">
        <v>0</v>
      </c>
      <c r="T251" s="141">
        <f t="shared" si="43"/>
        <v>0</v>
      </c>
      <c r="AR251" s="142" t="s">
        <v>245</v>
      </c>
      <c r="AT251" s="142" t="s">
        <v>165</v>
      </c>
      <c r="AU251" s="142" t="s">
        <v>88</v>
      </c>
      <c r="AY251" s="16" t="s">
        <v>162</v>
      </c>
      <c r="BE251" s="143">
        <f t="shared" si="44"/>
        <v>0</v>
      </c>
      <c r="BF251" s="143">
        <f t="shared" si="45"/>
        <v>0</v>
      </c>
      <c r="BG251" s="143">
        <f t="shared" si="46"/>
        <v>0</v>
      </c>
      <c r="BH251" s="143">
        <f t="shared" si="47"/>
        <v>0</v>
      </c>
      <c r="BI251" s="143">
        <f t="shared" si="48"/>
        <v>0</v>
      </c>
      <c r="BJ251" s="16" t="s">
        <v>86</v>
      </c>
      <c r="BK251" s="143">
        <f t="shared" si="49"/>
        <v>0</v>
      </c>
      <c r="BL251" s="16" t="s">
        <v>245</v>
      </c>
      <c r="BM251" s="142" t="s">
        <v>1615</v>
      </c>
    </row>
    <row r="252" spans="2:65" s="1" customFormat="1" ht="16.5" customHeight="1">
      <c r="B252" s="31"/>
      <c r="C252" s="131" t="s">
        <v>1051</v>
      </c>
      <c r="D252" s="131" t="s">
        <v>165</v>
      </c>
      <c r="E252" s="132" t="s">
        <v>2254</v>
      </c>
      <c r="F252" s="133" t="s">
        <v>2255</v>
      </c>
      <c r="G252" s="134" t="s">
        <v>268</v>
      </c>
      <c r="H252" s="135">
        <v>7</v>
      </c>
      <c r="I252" s="136"/>
      <c r="J252" s="137">
        <f t="shared" si="40"/>
        <v>0</v>
      </c>
      <c r="K252" s="133" t="s">
        <v>1</v>
      </c>
      <c r="L252" s="31"/>
      <c r="M252" s="138" t="s">
        <v>1</v>
      </c>
      <c r="N252" s="139" t="s">
        <v>43</v>
      </c>
      <c r="P252" s="140">
        <f t="shared" si="41"/>
        <v>0</v>
      </c>
      <c r="Q252" s="140">
        <v>1.9300000000000001E-3</v>
      </c>
      <c r="R252" s="140">
        <f t="shared" si="42"/>
        <v>1.3510000000000001E-2</v>
      </c>
      <c r="S252" s="140">
        <v>0</v>
      </c>
      <c r="T252" s="141">
        <f t="shared" si="43"/>
        <v>0</v>
      </c>
      <c r="AR252" s="142" t="s">
        <v>245</v>
      </c>
      <c r="AT252" s="142" t="s">
        <v>165</v>
      </c>
      <c r="AU252" s="142" t="s">
        <v>88</v>
      </c>
      <c r="AY252" s="16" t="s">
        <v>162</v>
      </c>
      <c r="BE252" s="143">
        <f t="shared" si="44"/>
        <v>0</v>
      </c>
      <c r="BF252" s="143">
        <f t="shared" si="45"/>
        <v>0</v>
      </c>
      <c r="BG252" s="143">
        <f t="shared" si="46"/>
        <v>0</v>
      </c>
      <c r="BH252" s="143">
        <f t="shared" si="47"/>
        <v>0</v>
      </c>
      <c r="BI252" s="143">
        <f t="shared" si="48"/>
        <v>0</v>
      </c>
      <c r="BJ252" s="16" t="s">
        <v>86</v>
      </c>
      <c r="BK252" s="143">
        <f t="shared" si="49"/>
        <v>0</v>
      </c>
      <c r="BL252" s="16" t="s">
        <v>245</v>
      </c>
      <c r="BM252" s="142" t="s">
        <v>1624</v>
      </c>
    </row>
    <row r="253" spans="2:65" s="1" customFormat="1" ht="16.5" customHeight="1">
      <c r="B253" s="31"/>
      <c r="C253" s="131" t="s">
        <v>1056</v>
      </c>
      <c r="D253" s="131" t="s">
        <v>165</v>
      </c>
      <c r="E253" s="132" t="s">
        <v>2256</v>
      </c>
      <c r="F253" s="133" t="s">
        <v>2257</v>
      </c>
      <c r="G253" s="134" t="s">
        <v>268</v>
      </c>
      <c r="H253" s="135">
        <v>7</v>
      </c>
      <c r="I253" s="136"/>
      <c r="J253" s="137">
        <f t="shared" si="40"/>
        <v>0</v>
      </c>
      <c r="K253" s="133" t="s">
        <v>1</v>
      </c>
      <c r="L253" s="31"/>
      <c r="M253" s="138" t="s">
        <v>1</v>
      </c>
      <c r="N253" s="139" t="s">
        <v>43</v>
      </c>
      <c r="P253" s="140">
        <f t="shared" si="41"/>
        <v>0</v>
      </c>
      <c r="Q253" s="140">
        <v>1.2999999999999999E-4</v>
      </c>
      <c r="R253" s="140">
        <f t="shared" si="42"/>
        <v>9.0999999999999989E-4</v>
      </c>
      <c r="S253" s="140">
        <v>0</v>
      </c>
      <c r="T253" s="141">
        <f t="shared" si="43"/>
        <v>0</v>
      </c>
      <c r="AR253" s="142" t="s">
        <v>245</v>
      </c>
      <c r="AT253" s="142" t="s">
        <v>165</v>
      </c>
      <c r="AU253" s="142" t="s">
        <v>88</v>
      </c>
      <c r="AY253" s="16" t="s">
        <v>162</v>
      </c>
      <c r="BE253" s="143">
        <f t="shared" si="44"/>
        <v>0</v>
      </c>
      <c r="BF253" s="143">
        <f t="shared" si="45"/>
        <v>0</v>
      </c>
      <c r="BG253" s="143">
        <f t="shared" si="46"/>
        <v>0</v>
      </c>
      <c r="BH253" s="143">
        <f t="shared" si="47"/>
        <v>0</v>
      </c>
      <c r="BI253" s="143">
        <f t="shared" si="48"/>
        <v>0</v>
      </c>
      <c r="BJ253" s="16" t="s">
        <v>86</v>
      </c>
      <c r="BK253" s="143">
        <f t="shared" si="49"/>
        <v>0</v>
      </c>
      <c r="BL253" s="16" t="s">
        <v>245</v>
      </c>
      <c r="BM253" s="142" t="s">
        <v>1632</v>
      </c>
    </row>
    <row r="254" spans="2:65" s="1" customFormat="1" ht="16.5" customHeight="1">
      <c r="B254" s="31"/>
      <c r="C254" s="131" t="s">
        <v>1061</v>
      </c>
      <c r="D254" s="131" t="s">
        <v>165</v>
      </c>
      <c r="E254" s="132" t="s">
        <v>2258</v>
      </c>
      <c r="F254" s="133" t="s">
        <v>2259</v>
      </c>
      <c r="G254" s="134" t="s">
        <v>268</v>
      </c>
      <c r="H254" s="135">
        <v>1</v>
      </c>
      <c r="I254" s="136"/>
      <c r="J254" s="137">
        <f t="shared" si="40"/>
        <v>0</v>
      </c>
      <c r="K254" s="133" t="s">
        <v>1</v>
      </c>
      <c r="L254" s="31"/>
      <c r="M254" s="138" t="s">
        <v>1</v>
      </c>
      <c r="N254" s="139" t="s">
        <v>43</v>
      </c>
      <c r="P254" s="140">
        <f t="shared" si="41"/>
        <v>0</v>
      </c>
      <c r="Q254" s="140">
        <v>4.6000000000000001E-4</v>
      </c>
      <c r="R254" s="140">
        <f t="shared" si="42"/>
        <v>4.6000000000000001E-4</v>
      </c>
      <c r="S254" s="140">
        <v>0</v>
      </c>
      <c r="T254" s="141">
        <f t="shared" si="43"/>
        <v>0</v>
      </c>
      <c r="AR254" s="142" t="s">
        <v>245</v>
      </c>
      <c r="AT254" s="142" t="s">
        <v>165</v>
      </c>
      <c r="AU254" s="142" t="s">
        <v>88</v>
      </c>
      <c r="AY254" s="16" t="s">
        <v>162</v>
      </c>
      <c r="BE254" s="143">
        <f t="shared" si="44"/>
        <v>0</v>
      </c>
      <c r="BF254" s="143">
        <f t="shared" si="45"/>
        <v>0</v>
      </c>
      <c r="BG254" s="143">
        <f t="shared" si="46"/>
        <v>0</v>
      </c>
      <c r="BH254" s="143">
        <f t="shared" si="47"/>
        <v>0</v>
      </c>
      <c r="BI254" s="143">
        <f t="shared" si="48"/>
        <v>0</v>
      </c>
      <c r="BJ254" s="16" t="s">
        <v>86</v>
      </c>
      <c r="BK254" s="143">
        <f t="shared" si="49"/>
        <v>0</v>
      </c>
      <c r="BL254" s="16" t="s">
        <v>245</v>
      </c>
      <c r="BM254" s="142" t="s">
        <v>1642</v>
      </c>
    </row>
    <row r="255" spans="2:65" s="1" customFormat="1" ht="16.5" customHeight="1">
      <c r="B255" s="31"/>
      <c r="C255" s="131" t="s">
        <v>1068</v>
      </c>
      <c r="D255" s="131" t="s">
        <v>165</v>
      </c>
      <c r="E255" s="132" t="s">
        <v>2260</v>
      </c>
      <c r="F255" s="133" t="s">
        <v>2261</v>
      </c>
      <c r="G255" s="134" t="s">
        <v>268</v>
      </c>
      <c r="H255" s="135">
        <v>1</v>
      </c>
      <c r="I255" s="136"/>
      <c r="J255" s="137">
        <f t="shared" si="40"/>
        <v>0</v>
      </c>
      <c r="K255" s="133" t="s">
        <v>1</v>
      </c>
      <c r="L255" s="31"/>
      <c r="M255" s="138" t="s">
        <v>1</v>
      </c>
      <c r="N255" s="139" t="s">
        <v>43</v>
      </c>
      <c r="P255" s="140">
        <f t="shared" si="41"/>
        <v>0</v>
      </c>
      <c r="Q255" s="140">
        <v>5.0000000000000001E-4</v>
      </c>
      <c r="R255" s="140">
        <f t="shared" si="42"/>
        <v>5.0000000000000001E-4</v>
      </c>
      <c r="S255" s="140">
        <v>0</v>
      </c>
      <c r="T255" s="141">
        <f t="shared" si="43"/>
        <v>0</v>
      </c>
      <c r="AR255" s="142" t="s">
        <v>245</v>
      </c>
      <c r="AT255" s="142" t="s">
        <v>165</v>
      </c>
      <c r="AU255" s="142" t="s">
        <v>88</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1652</v>
      </c>
    </row>
    <row r="256" spans="2:65" s="1" customFormat="1" ht="16.5" customHeight="1">
      <c r="B256" s="31"/>
      <c r="C256" s="131" t="s">
        <v>1073</v>
      </c>
      <c r="D256" s="131" t="s">
        <v>165</v>
      </c>
      <c r="E256" s="132" t="s">
        <v>2262</v>
      </c>
      <c r="F256" s="133" t="s">
        <v>2263</v>
      </c>
      <c r="G256" s="134" t="s">
        <v>268</v>
      </c>
      <c r="H256" s="135">
        <v>11</v>
      </c>
      <c r="I256" s="136"/>
      <c r="J256" s="137">
        <f t="shared" si="40"/>
        <v>0</v>
      </c>
      <c r="K256" s="133" t="s">
        <v>1</v>
      </c>
      <c r="L256" s="31"/>
      <c r="M256" s="138" t="s">
        <v>1</v>
      </c>
      <c r="N256" s="139" t="s">
        <v>43</v>
      </c>
      <c r="P256" s="140">
        <f t="shared" si="41"/>
        <v>0</v>
      </c>
      <c r="Q256" s="140">
        <v>4.8000000000000001E-4</v>
      </c>
      <c r="R256" s="140">
        <f t="shared" si="42"/>
        <v>5.28E-3</v>
      </c>
      <c r="S256" s="140">
        <v>0</v>
      </c>
      <c r="T256" s="141">
        <f t="shared" si="43"/>
        <v>0</v>
      </c>
      <c r="AR256" s="142" t="s">
        <v>245</v>
      </c>
      <c r="AT256" s="142" t="s">
        <v>165</v>
      </c>
      <c r="AU256" s="142" t="s">
        <v>88</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1661</v>
      </c>
    </row>
    <row r="257" spans="2:65" s="1" customFormat="1" ht="16.5" customHeight="1">
      <c r="B257" s="31"/>
      <c r="C257" s="131" t="s">
        <v>1081</v>
      </c>
      <c r="D257" s="131" t="s">
        <v>165</v>
      </c>
      <c r="E257" s="132" t="s">
        <v>2264</v>
      </c>
      <c r="F257" s="133" t="s">
        <v>2265</v>
      </c>
      <c r="G257" s="134" t="s">
        <v>268</v>
      </c>
      <c r="H257" s="135">
        <v>2</v>
      </c>
      <c r="I257" s="136"/>
      <c r="J257" s="137">
        <f t="shared" si="40"/>
        <v>0</v>
      </c>
      <c r="K257" s="133" t="s">
        <v>1</v>
      </c>
      <c r="L257" s="31"/>
      <c r="M257" s="138" t="s">
        <v>1</v>
      </c>
      <c r="N257" s="139" t="s">
        <v>43</v>
      </c>
      <c r="P257" s="140">
        <f t="shared" si="41"/>
        <v>0</v>
      </c>
      <c r="Q257" s="140">
        <v>7.2000000000000005E-4</v>
      </c>
      <c r="R257" s="140">
        <f t="shared" si="42"/>
        <v>1.4400000000000001E-3</v>
      </c>
      <c r="S257" s="140">
        <v>0</v>
      </c>
      <c r="T257" s="141">
        <f t="shared" si="43"/>
        <v>0</v>
      </c>
      <c r="AR257" s="142" t="s">
        <v>245</v>
      </c>
      <c r="AT257" s="142" t="s">
        <v>165</v>
      </c>
      <c r="AU257" s="142" t="s">
        <v>88</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1671</v>
      </c>
    </row>
    <row r="258" spans="2:65" s="1" customFormat="1" ht="16.5" customHeight="1">
      <c r="B258" s="31"/>
      <c r="C258" s="131" t="s">
        <v>1085</v>
      </c>
      <c r="D258" s="131" t="s">
        <v>165</v>
      </c>
      <c r="E258" s="132" t="s">
        <v>2266</v>
      </c>
      <c r="F258" s="133" t="s">
        <v>2267</v>
      </c>
      <c r="G258" s="134" t="s">
        <v>268</v>
      </c>
      <c r="H258" s="135">
        <v>2</v>
      </c>
      <c r="I258" s="136"/>
      <c r="J258" s="137">
        <f t="shared" si="40"/>
        <v>0</v>
      </c>
      <c r="K258" s="133" t="s">
        <v>1</v>
      </c>
      <c r="L258" s="31"/>
      <c r="M258" s="138" t="s">
        <v>1</v>
      </c>
      <c r="N258" s="139" t="s">
        <v>43</v>
      </c>
      <c r="P258" s="140">
        <f t="shared" si="41"/>
        <v>0</v>
      </c>
      <c r="Q258" s="140">
        <v>8.1999999999999998E-4</v>
      </c>
      <c r="R258" s="140">
        <f t="shared" si="42"/>
        <v>1.64E-3</v>
      </c>
      <c r="S258" s="140">
        <v>0</v>
      </c>
      <c r="T258" s="141">
        <f t="shared" si="43"/>
        <v>0</v>
      </c>
      <c r="AR258" s="142" t="s">
        <v>245</v>
      </c>
      <c r="AT258" s="142" t="s">
        <v>165</v>
      </c>
      <c r="AU258" s="142" t="s">
        <v>88</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1679</v>
      </c>
    </row>
    <row r="259" spans="2:65" s="1" customFormat="1" ht="16.5" customHeight="1">
      <c r="B259" s="31"/>
      <c r="C259" s="131" t="s">
        <v>1093</v>
      </c>
      <c r="D259" s="131" t="s">
        <v>165</v>
      </c>
      <c r="E259" s="132" t="s">
        <v>2268</v>
      </c>
      <c r="F259" s="133" t="s">
        <v>2269</v>
      </c>
      <c r="G259" s="134" t="s">
        <v>268</v>
      </c>
      <c r="H259" s="135">
        <v>11</v>
      </c>
      <c r="I259" s="136"/>
      <c r="J259" s="137">
        <f t="shared" si="40"/>
        <v>0</v>
      </c>
      <c r="K259" s="133" t="s">
        <v>1</v>
      </c>
      <c r="L259" s="31"/>
      <c r="M259" s="138" t="s">
        <v>1</v>
      </c>
      <c r="N259" s="139" t="s">
        <v>43</v>
      </c>
      <c r="P259" s="140">
        <f t="shared" si="41"/>
        <v>0</v>
      </c>
      <c r="Q259" s="140">
        <v>1.6000000000000001E-4</v>
      </c>
      <c r="R259" s="140">
        <f t="shared" si="42"/>
        <v>1.7600000000000001E-3</v>
      </c>
      <c r="S259" s="140">
        <v>0</v>
      </c>
      <c r="T259" s="141">
        <f t="shared" si="43"/>
        <v>0</v>
      </c>
      <c r="AR259" s="142" t="s">
        <v>245</v>
      </c>
      <c r="AT259" s="142" t="s">
        <v>165</v>
      </c>
      <c r="AU259" s="142" t="s">
        <v>88</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1687</v>
      </c>
    </row>
    <row r="260" spans="2:65" s="1" customFormat="1" ht="16.5" customHeight="1">
      <c r="B260" s="31"/>
      <c r="C260" s="131" t="s">
        <v>1098</v>
      </c>
      <c r="D260" s="131" t="s">
        <v>165</v>
      </c>
      <c r="E260" s="132" t="s">
        <v>2270</v>
      </c>
      <c r="F260" s="133" t="s">
        <v>2271</v>
      </c>
      <c r="G260" s="134" t="s">
        <v>268</v>
      </c>
      <c r="H260" s="135">
        <v>2</v>
      </c>
      <c r="I260" s="136"/>
      <c r="J260" s="137">
        <f t="shared" si="40"/>
        <v>0</v>
      </c>
      <c r="K260" s="133" t="s">
        <v>1</v>
      </c>
      <c r="L260" s="31"/>
      <c r="M260" s="138" t="s">
        <v>1</v>
      </c>
      <c r="N260" s="139" t="s">
        <v>43</v>
      </c>
      <c r="P260" s="140">
        <f t="shared" si="41"/>
        <v>0</v>
      </c>
      <c r="Q260" s="140">
        <v>1.8000000000000001E-4</v>
      </c>
      <c r="R260" s="140">
        <f t="shared" si="42"/>
        <v>3.6000000000000002E-4</v>
      </c>
      <c r="S260" s="140">
        <v>0</v>
      </c>
      <c r="T260" s="141">
        <f t="shared" si="43"/>
        <v>0</v>
      </c>
      <c r="AR260" s="142" t="s">
        <v>245</v>
      </c>
      <c r="AT260" s="142" t="s">
        <v>165</v>
      </c>
      <c r="AU260" s="142" t="s">
        <v>88</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1695</v>
      </c>
    </row>
    <row r="261" spans="2:65" s="1" customFormat="1" ht="16.5" customHeight="1">
      <c r="B261" s="31"/>
      <c r="C261" s="131" t="s">
        <v>1103</v>
      </c>
      <c r="D261" s="131" t="s">
        <v>165</v>
      </c>
      <c r="E261" s="132" t="s">
        <v>2272</v>
      </c>
      <c r="F261" s="133" t="s">
        <v>2273</v>
      </c>
      <c r="G261" s="134" t="s">
        <v>208</v>
      </c>
      <c r="H261" s="135">
        <v>3</v>
      </c>
      <c r="I261" s="136"/>
      <c r="J261" s="137">
        <f t="shared" si="40"/>
        <v>0</v>
      </c>
      <c r="K261" s="133" t="s">
        <v>1</v>
      </c>
      <c r="L261" s="31"/>
      <c r="M261" s="138" t="s">
        <v>1</v>
      </c>
      <c r="N261" s="139" t="s">
        <v>43</v>
      </c>
      <c r="P261" s="140">
        <f t="shared" si="41"/>
        <v>0</v>
      </c>
      <c r="Q261" s="140">
        <v>2.0000000000000001E-4</v>
      </c>
      <c r="R261" s="140">
        <f t="shared" si="42"/>
        <v>6.0000000000000006E-4</v>
      </c>
      <c r="S261" s="140">
        <v>0</v>
      </c>
      <c r="T261" s="141">
        <f t="shared" si="43"/>
        <v>0</v>
      </c>
      <c r="AR261" s="142" t="s">
        <v>245</v>
      </c>
      <c r="AT261" s="142" t="s">
        <v>165</v>
      </c>
      <c r="AU261" s="142" t="s">
        <v>88</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1703</v>
      </c>
    </row>
    <row r="262" spans="2:65" s="1" customFormat="1" ht="16.5" customHeight="1">
      <c r="B262" s="31"/>
      <c r="C262" s="131" t="s">
        <v>1107</v>
      </c>
      <c r="D262" s="131" t="s">
        <v>165</v>
      </c>
      <c r="E262" s="132" t="s">
        <v>2274</v>
      </c>
      <c r="F262" s="133" t="s">
        <v>2275</v>
      </c>
      <c r="G262" s="134" t="s">
        <v>1467</v>
      </c>
      <c r="H262" s="135">
        <v>3</v>
      </c>
      <c r="I262" s="136"/>
      <c r="J262" s="137">
        <f t="shared" si="40"/>
        <v>0</v>
      </c>
      <c r="K262" s="133" t="s">
        <v>1</v>
      </c>
      <c r="L262" s="31"/>
      <c r="M262" s="138" t="s">
        <v>1</v>
      </c>
      <c r="N262" s="139" t="s">
        <v>43</v>
      </c>
      <c r="P262" s="140">
        <f t="shared" si="41"/>
        <v>0</v>
      </c>
      <c r="Q262" s="140">
        <v>2.0000000000000001E-4</v>
      </c>
      <c r="R262" s="140">
        <f t="shared" si="42"/>
        <v>6.0000000000000006E-4</v>
      </c>
      <c r="S262" s="140">
        <v>0</v>
      </c>
      <c r="T262" s="141">
        <f t="shared" si="43"/>
        <v>0</v>
      </c>
      <c r="AR262" s="142" t="s">
        <v>245</v>
      </c>
      <c r="AT262" s="142" t="s">
        <v>165</v>
      </c>
      <c r="AU262" s="142" t="s">
        <v>88</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1711</v>
      </c>
    </row>
    <row r="263" spans="2:65" s="1" customFormat="1" ht="16.5" customHeight="1">
      <c r="B263" s="31"/>
      <c r="C263" s="131" t="s">
        <v>1111</v>
      </c>
      <c r="D263" s="131" t="s">
        <v>165</v>
      </c>
      <c r="E263" s="132" t="s">
        <v>2276</v>
      </c>
      <c r="F263" s="133" t="s">
        <v>2277</v>
      </c>
      <c r="G263" s="134" t="s">
        <v>353</v>
      </c>
      <c r="H263" s="135">
        <v>0.90800000000000003</v>
      </c>
      <c r="I263" s="136"/>
      <c r="J263" s="137">
        <f t="shared" si="40"/>
        <v>0</v>
      </c>
      <c r="K263" s="133" t="s">
        <v>1</v>
      </c>
      <c r="L263" s="31"/>
      <c r="M263" s="168" t="s">
        <v>1</v>
      </c>
      <c r="N263" s="169" t="s">
        <v>43</v>
      </c>
      <c r="O263" s="170"/>
      <c r="P263" s="171">
        <f t="shared" si="41"/>
        <v>0</v>
      </c>
      <c r="Q263" s="171">
        <v>0</v>
      </c>
      <c r="R263" s="171">
        <f t="shared" si="42"/>
        <v>0</v>
      </c>
      <c r="S263" s="171">
        <v>0</v>
      </c>
      <c r="T263" s="172">
        <f t="shared" si="43"/>
        <v>0</v>
      </c>
      <c r="AR263" s="142" t="s">
        <v>245</v>
      </c>
      <c r="AT263" s="142" t="s">
        <v>165</v>
      </c>
      <c r="AU263" s="142" t="s">
        <v>88</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1719</v>
      </c>
    </row>
    <row r="264" spans="2:65" s="1" customFormat="1" ht="6.95" customHeight="1">
      <c r="B264" s="43"/>
      <c r="C264" s="44"/>
      <c r="D264" s="44"/>
      <c r="E264" s="44"/>
      <c r="F264" s="44"/>
      <c r="G264" s="44"/>
      <c r="H264" s="44"/>
      <c r="I264" s="44"/>
      <c r="J264" s="44"/>
      <c r="K264" s="44"/>
      <c r="L264" s="31"/>
    </row>
  </sheetData>
  <sheetProtection algorithmName="SHA-512" hashValue="qWGwcrFZjFajeHzqpbWivWQ8xi3Tyq7UoYvO5c2vPCAdLjFkXRXJXL3AFA4Rw7tAf8UHDw3THh3uHMExlRD21w==" saltValue="qjRstUcxDezzK2FcO7UTGMKVt+kJYrMnVWPsAe5jy6036kopTuw1V0v6BJuvkf9sJ/GuOJc/O38jMRfJWxtzxg==" spinCount="100000" sheet="1" objects="1" scenarios="1" formatColumns="0" formatRows="0" autoFilter="0"/>
  <autoFilter ref="C125:K263" xr:uid="{00000000-0009-0000-0000-000003000000}"/>
  <mergeCells count="9">
    <mergeCell ref="E87:H87"/>
    <mergeCell ref="E116:H116"/>
    <mergeCell ref="E118:H118"/>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279"/>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97</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2278</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ROUND((SUM(BE133:BE278)),  2)</f>
        <v>0</v>
      </c>
      <c r="I33" s="91">
        <v>0.21</v>
      </c>
      <c r="J33" s="90">
        <f>ROUND(((SUM(BE133:BE278))*I33),  2)</f>
        <v>0</v>
      </c>
      <c r="L33" s="31"/>
    </row>
    <row r="34" spans="2:12" s="1" customFormat="1" ht="14.45" customHeight="1">
      <c r="B34" s="31"/>
      <c r="E34" s="26" t="s">
        <v>44</v>
      </c>
      <c r="F34" s="90">
        <f>ROUND((SUM(BF133:BF278)),  2)</f>
        <v>0</v>
      </c>
      <c r="I34" s="91">
        <v>0.15</v>
      </c>
      <c r="J34" s="90">
        <f>ROUND(((SUM(BF133:BF278))*I34),  2)</f>
        <v>0</v>
      </c>
      <c r="L34" s="31"/>
    </row>
    <row r="35" spans="2:12" s="1" customFormat="1" ht="14.45" hidden="1" customHeight="1">
      <c r="B35" s="31"/>
      <c r="E35" s="26" t="s">
        <v>45</v>
      </c>
      <c r="F35" s="90">
        <f>ROUND((SUM(BG133:BG278)),  2)</f>
        <v>0</v>
      </c>
      <c r="I35" s="91">
        <v>0.21</v>
      </c>
      <c r="J35" s="90">
        <f>0</f>
        <v>0</v>
      </c>
      <c r="L35" s="31"/>
    </row>
    <row r="36" spans="2:12" s="1" customFormat="1" ht="14.45" hidden="1" customHeight="1">
      <c r="B36" s="31"/>
      <c r="E36" s="26" t="s">
        <v>46</v>
      </c>
      <c r="F36" s="90">
        <f>ROUND((SUM(BH133:BH278)),  2)</f>
        <v>0</v>
      </c>
      <c r="I36" s="91">
        <v>0.15</v>
      </c>
      <c r="J36" s="90">
        <f>0</f>
        <v>0</v>
      </c>
      <c r="L36" s="31"/>
    </row>
    <row r="37" spans="2:12" s="1" customFormat="1" ht="14.45" hidden="1" customHeight="1">
      <c r="B37" s="31"/>
      <c r="E37" s="26" t="s">
        <v>47</v>
      </c>
      <c r="F37" s="90">
        <f>ROUND((SUM(BI133:BI278)),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01 - 4-OBJEKT HZ - ÚSTŘEDNÍ TOPENÍ</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J133</f>
        <v>0</v>
      </c>
      <c r="L96" s="31"/>
      <c r="AU96" s="16" t="s">
        <v>135</v>
      </c>
    </row>
    <row r="97" spans="2:12" s="8" customFormat="1" ht="24.95" hidden="1" customHeight="1">
      <c r="B97" s="103"/>
      <c r="D97" s="104" t="s">
        <v>2279</v>
      </c>
      <c r="E97" s="105"/>
      <c r="F97" s="105"/>
      <c r="G97" s="105"/>
      <c r="H97" s="105"/>
      <c r="I97" s="105"/>
      <c r="J97" s="106">
        <f>J134</f>
        <v>0</v>
      </c>
      <c r="L97" s="103"/>
    </row>
    <row r="98" spans="2:12" s="9" customFormat="1" ht="19.899999999999999" hidden="1" customHeight="1">
      <c r="B98" s="107"/>
      <c r="D98" s="108" t="s">
        <v>2026</v>
      </c>
      <c r="E98" s="109"/>
      <c r="F98" s="109"/>
      <c r="G98" s="109"/>
      <c r="H98" s="109"/>
      <c r="I98" s="109"/>
      <c r="J98" s="110">
        <f>J135</f>
        <v>0</v>
      </c>
      <c r="L98" s="107"/>
    </row>
    <row r="99" spans="2:12" s="8" customFormat="1" ht="24.95" hidden="1" customHeight="1">
      <c r="B99" s="103"/>
      <c r="D99" s="104" t="s">
        <v>2280</v>
      </c>
      <c r="E99" s="105"/>
      <c r="F99" s="105"/>
      <c r="G99" s="105"/>
      <c r="H99" s="105"/>
      <c r="I99" s="105"/>
      <c r="J99" s="106">
        <f>J144</f>
        <v>0</v>
      </c>
      <c r="L99" s="103"/>
    </row>
    <row r="100" spans="2:12" s="9" customFormat="1" ht="19.899999999999999" hidden="1" customHeight="1">
      <c r="B100" s="107"/>
      <c r="D100" s="108" t="s">
        <v>2026</v>
      </c>
      <c r="E100" s="109"/>
      <c r="F100" s="109"/>
      <c r="G100" s="109"/>
      <c r="H100" s="109"/>
      <c r="I100" s="109"/>
      <c r="J100" s="110">
        <f>J145</f>
        <v>0</v>
      </c>
      <c r="L100" s="107"/>
    </row>
    <row r="101" spans="2:12" s="8" customFormat="1" ht="24.95" hidden="1" customHeight="1">
      <c r="B101" s="103"/>
      <c r="D101" s="104" t="s">
        <v>2281</v>
      </c>
      <c r="E101" s="105"/>
      <c r="F101" s="105"/>
      <c r="G101" s="105"/>
      <c r="H101" s="105"/>
      <c r="I101" s="105"/>
      <c r="J101" s="106">
        <f>J158</f>
        <v>0</v>
      </c>
      <c r="L101" s="103"/>
    </row>
    <row r="102" spans="2:12" s="9" customFormat="1" ht="19.899999999999999" hidden="1" customHeight="1">
      <c r="B102" s="107"/>
      <c r="D102" s="108" t="s">
        <v>2026</v>
      </c>
      <c r="E102" s="109"/>
      <c r="F102" s="109"/>
      <c r="G102" s="109"/>
      <c r="H102" s="109"/>
      <c r="I102" s="109"/>
      <c r="J102" s="110">
        <f>J159</f>
        <v>0</v>
      </c>
      <c r="L102" s="107"/>
    </row>
    <row r="103" spans="2:12" s="8" customFormat="1" ht="24.95" hidden="1" customHeight="1">
      <c r="B103" s="103"/>
      <c r="D103" s="104" t="s">
        <v>2282</v>
      </c>
      <c r="E103" s="105"/>
      <c r="F103" s="105"/>
      <c r="G103" s="105"/>
      <c r="H103" s="105"/>
      <c r="I103" s="105"/>
      <c r="J103" s="106">
        <f>J190</f>
        <v>0</v>
      </c>
      <c r="L103" s="103"/>
    </row>
    <row r="104" spans="2:12" s="9" customFormat="1" ht="19.899999999999999" hidden="1" customHeight="1">
      <c r="B104" s="107"/>
      <c r="D104" s="108" t="s">
        <v>2026</v>
      </c>
      <c r="E104" s="109"/>
      <c r="F104" s="109"/>
      <c r="G104" s="109"/>
      <c r="H104" s="109"/>
      <c r="I104" s="109"/>
      <c r="J104" s="110">
        <f>J191</f>
        <v>0</v>
      </c>
      <c r="L104" s="107"/>
    </row>
    <row r="105" spans="2:12" s="8" customFormat="1" ht="24.95" hidden="1" customHeight="1">
      <c r="B105" s="103"/>
      <c r="D105" s="104" t="s">
        <v>2283</v>
      </c>
      <c r="E105" s="105"/>
      <c r="F105" s="105"/>
      <c r="G105" s="105"/>
      <c r="H105" s="105"/>
      <c r="I105" s="105"/>
      <c r="J105" s="106">
        <f>J229</f>
        <v>0</v>
      </c>
      <c r="L105" s="103"/>
    </row>
    <row r="106" spans="2:12" s="9" customFormat="1" ht="19.899999999999999" hidden="1" customHeight="1">
      <c r="B106" s="107"/>
      <c r="D106" s="108" t="s">
        <v>2026</v>
      </c>
      <c r="E106" s="109"/>
      <c r="F106" s="109"/>
      <c r="G106" s="109"/>
      <c r="H106" s="109"/>
      <c r="I106" s="109"/>
      <c r="J106" s="110">
        <f>J230</f>
        <v>0</v>
      </c>
      <c r="L106" s="107"/>
    </row>
    <row r="107" spans="2:12" s="9" customFormat="1" ht="14.85" hidden="1" customHeight="1">
      <c r="B107" s="107"/>
      <c r="D107" s="108" t="s">
        <v>2284</v>
      </c>
      <c r="E107" s="109"/>
      <c r="F107" s="109"/>
      <c r="G107" s="109"/>
      <c r="H107" s="109"/>
      <c r="I107" s="109"/>
      <c r="J107" s="110">
        <f>J251</f>
        <v>0</v>
      </c>
      <c r="L107" s="107"/>
    </row>
    <row r="108" spans="2:12" s="8" customFormat="1" ht="24.95" hidden="1" customHeight="1">
      <c r="B108" s="103"/>
      <c r="D108" s="104" t="s">
        <v>2279</v>
      </c>
      <c r="E108" s="105"/>
      <c r="F108" s="105"/>
      <c r="G108" s="105"/>
      <c r="H108" s="105"/>
      <c r="I108" s="105"/>
      <c r="J108" s="106">
        <f>J252</f>
        <v>0</v>
      </c>
      <c r="L108" s="103"/>
    </row>
    <row r="109" spans="2:12" s="9" customFormat="1" ht="19.899999999999999" hidden="1" customHeight="1">
      <c r="B109" s="107"/>
      <c r="D109" s="108" t="s">
        <v>2026</v>
      </c>
      <c r="E109" s="109"/>
      <c r="F109" s="109"/>
      <c r="G109" s="109"/>
      <c r="H109" s="109"/>
      <c r="I109" s="109"/>
      <c r="J109" s="110">
        <f>J253</f>
        <v>0</v>
      </c>
      <c r="L109" s="107"/>
    </row>
    <row r="110" spans="2:12" s="8" customFormat="1" ht="24.95" hidden="1" customHeight="1">
      <c r="B110" s="103"/>
      <c r="D110" s="104" t="s">
        <v>2281</v>
      </c>
      <c r="E110" s="105"/>
      <c r="F110" s="105"/>
      <c r="G110" s="105"/>
      <c r="H110" s="105"/>
      <c r="I110" s="105"/>
      <c r="J110" s="106">
        <f>J265</f>
        <v>0</v>
      </c>
      <c r="L110" s="103"/>
    </row>
    <row r="111" spans="2:12" s="9" customFormat="1" ht="19.899999999999999" hidden="1" customHeight="1">
      <c r="B111" s="107"/>
      <c r="D111" s="108" t="s">
        <v>2026</v>
      </c>
      <c r="E111" s="109"/>
      <c r="F111" s="109"/>
      <c r="G111" s="109"/>
      <c r="H111" s="109"/>
      <c r="I111" s="109"/>
      <c r="J111" s="110">
        <f>J266</f>
        <v>0</v>
      </c>
      <c r="L111" s="107"/>
    </row>
    <row r="112" spans="2:12" s="8" customFormat="1" ht="24.95" hidden="1" customHeight="1">
      <c r="B112" s="103"/>
      <c r="D112" s="104" t="s">
        <v>2282</v>
      </c>
      <c r="E112" s="105"/>
      <c r="F112" s="105"/>
      <c r="G112" s="105"/>
      <c r="H112" s="105"/>
      <c r="I112" s="105"/>
      <c r="J112" s="106">
        <f>J270</f>
        <v>0</v>
      </c>
      <c r="L112" s="103"/>
    </row>
    <row r="113" spans="2:12" s="9" customFormat="1" ht="19.899999999999999" hidden="1" customHeight="1">
      <c r="B113" s="107"/>
      <c r="D113" s="108" t="s">
        <v>2026</v>
      </c>
      <c r="E113" s="109"/>
      <c r="F113" s="109"/>
      <c r="G113" s="109"/>
      <c r="H113" s="109"/>
      <c r="I113" s="109"/>
      <c r="J113" s="110">
        <f>J271</f>
        <v>0</v>
      </c>
      <c r="L113" s="107"/>
    </row>
    <row r="114" spans="2:12" s="1" customFormat="1" ht="21.75" hidden="1" customHeight="1">
      <c r="B114" s="31"/>
      <c r="L114" s="31"/>
    </row>
    <row r="115" spans="2:12" s="1" customFormat="1" ht="6.95" hidden="1" customHeight="1">
      <c r="B115" s="43"/>
      <c r="C115" s="44"/>
      <c r="D115" s="44"/>
      <c r="E115" s="44"/>
      <c r="F115" s="44"/>
      <c r="G115" s="44"/>
      <c r="H115" s="44"/>
      <c r="I115" s="44"/>
      <c r="J115" s="44"/>
      <c r="K115" s="44"/>
      <c r="L115" s="31"/>
    </row>
    <row r="116" spans="2:12" ht="11.25" hidden="1"/>
    <row r="117" spans="2:12" ht="11.25" hidden="1"/>
    <row r="118" spans="2:12" ht="11.25" hidden="1"/>
    <row r="119" spans="2:12" s="1" customFormat="1" ht="6.95" customHeight="1">
      <c r="B119" s="45"/>
      <c r="C119" s="46"/>
      <c r="D119" s="46"/>
      <c r="E119" s="46"/>
      <c r="F119" s="46"/>
      <c r="G119" s="46"/>
      <c r="H119" s="46"/>
      <c r="I119" s="46"/>
      <c r="J119" s="46"/>
      <c r="K119" s="46"/>
      <c r="L119" s="31"/>
    </row>
    <row r="120" spans="2:12" s="1" customFormat="1" ht="24.95" customHeight="1">
      <c r="B120" s="31"/>
      <c r="C120" s="20" t="s">
        <v>147</v>
      </c>
      <c r="L120" s="31"/>
    </row>
    <row r="121" spans="2:12" s="1" customFormat="1" ht="6.95" customHeight="1">
      <c r="B121" s="31"/>
      <c r="L121" s="31"/>
    </row>
    <row r="122" spans="2:12" s="1" customFormat="1" ht="12" customHeight="1">
      <c r="B122" s="31"/>
      <c r="C122" s="26" t="s">
        <v>16</v>
      </c>
      <c r="L122" s="31"/>
    </row>
    <row r="123" spans="2:12" s="1" customFormat="1" ht="26.25" customHeight="1">
      <c r="B123" s="31"/>
      <c r="E123" s="228" t="str">
        <f>E7</f>
        <v>STAVEBNÍ ÚPRAVY HASIČSKÉ ZBROJNICE HEŘMANICE - SLEZSKÁ OSTRAVA</v>
      </c>
      <c r="F123" s="229"/>
      <c r="G123" s="229"/>
      <c r="H123" s="229"/>
      <c r="L123" s="31"/>
    </row>
    <row r="124" spans="2:12" s="1" customFormat="1" ht="12" customHeight="1">
      <c r="B124" s="31"/>
      <c r="C124" s="26" t="s">
        <v>129</v>
      </c>
      <c r="L124" s="31"/>
    </row>
    <row r="125" spans="2:12" s="1" customFormat="1" ht="16.5" customHeight="1">
      <c r="B125" s="31"/>
      <c r="E125" s="194" t="str">
        <f>E9</f>
        <v>SO 01 - 4-OBJEKT HZ - ÚSTŘEDNÍ TOPENÍ</v>
      </c>
      <c r="F125" s="230"/>
      <c r="G125" s="230"/>
      <c r="H125" s="230"/>
      <c r="L125" s="31"/>
    </row>
    <row r="126" spans="2:12" s="1" customFormat="1" ht="6.95" customHeight="1">
      <c r="B126" s="31"/>
      <c r="L126" s="31"/>
    </row>
    <row r="127" spans="2:12" s="1" customFormat="1" ht="12" customHeight="1">
      <c r="B127" s="31"/>
      <c r="C127" s="26" t="s">
        <v>20</v>
      </c>
      <c r="F127" s="24" t="str">
        <f>F12</f>
        <v>SLEZSKÁ OSTRAVA</v>
      </c>
      <c r="I127" s="26" t="s">
        <v>22</v>
      </c>
      <c r="J127" s="51" t="str">
        <f>IF(J12="","",J12)</f>
        <v>10. 8. 2023</v>
      </c>
      <c r="L127" s="31"/>
    </row>
    <row r="128" spans="2:12" s="1" customFormat="1" ht="6.95" customHeight="1">
      <c r="B128" s="31"/>
      <c r="L128" s="31"/>
    </row>
    <row r="129" spans="2:65" s="1" customFormat="1" ht="15.2" customHeight="1">
      <c r="B129" s="31"/>
      <c r="C129" s="26" t="s">
        <v>24</v>
      </c>
      <c r="F129" s="24" t="str">
        <f>E15</f>
        <v>SMO - SLEZSKÁ OSTRAVA</v>
      </c>
      <c r="I129" s="26" t="s">
        <v>30</v>
      </c>
      <c r="J129" s="29" t="str">
        <f>E21</f>
        <v>SPAN s.r.o.</v>
      </c>
      <c r="L129" s="31"/>
    </row>
    <row r="130" spans="2:65" s="1" customFormat="1" ht="15.2" customHeight="1">
      <c r="B130" s="31"/>
      <c r="C130" s="26" t="s">
        <v>28</v>
      </c>
      <c r="F130" s="24" t="str">
        <f>IF(E18="","",E18)</f>
        <v>Vyplň údaj</v>
      </c>
      <c r="I130" s="26" t="s">
        <v>35</v>
      </c>
      <c r="J130" s="29" t="str">
        <f>E24</f>
        <v>SPAN S.R.O.</v>
      </c>
      <c r="L130" s="31"/>
    </row>
    <row r="131" spans="2:65" s="1" customFormat="1" ht="10.35" customHeight="1">
      <c r="B131" s="31"/>
      <c r="L131" s="31"/>
    </row>
    <row r="132" spans="2:65" s="10" customFormat="1" ht="29.25" customHeight="1">
      <c r="B132" s="111"/>
      <c r="C132" s="112" t="s">
        <v>148</v>
      </c>
      <c r="D132" s="113" t="s">
        <v>63</v>
      </c>
      <c r="E132" s="113" t="s">
        <v>59</v>
      </c>
      <c r="F132" s="113" t="s">
        <v>60</v>
      </c>
      <c r="G132" s="113" t="s">
        <v>149</v>
      </c>
      <c r="H132" s="113" t="s">
        <v>150</v>
      </c>
      <c r="I132" s="113" t="s">
        <v>151</v>
      </c>
      <c r="J132" s="113" t="s">
        <v>133</v>
      </c>
      <c r="K132" s="114" t="s">
        <v>152</v>
      </c>
      <c r="L132" s="111"/>
      <c r="M132" s="58" t="s">
        <v>1</v>
      </c>
      <c r="N132" s="59" t="s">
        <v>42</v>
      </c>
      <c r="O132" s="59" t="s">
        <v>153</v>
      </c>
      <c r="P132" s="59" t="s">
        <v>154</v>
      </c>
      <c r="Q132" s="59" t="s">
        <v>155</v>
      </c>
      <c r="R132" s="59" t="s">
        <v>156</v>
      </c>
      <c r="S132" s="59" t="s">
        <v>157</v>
      </c>
      <c r="T132" s="60" t="s">
        <v>158</v>
      </c>
    </row>
    <row r="133" spans="2:65" s="1" customFormat="1" ht="22.9" customHeight="1">
      <c r="B133" s="31"/>
      <c r="C133" s="63" t="s">
        <v>159</v>
      </c>
      <c r="J133" s="115">
        <f>BK133</f>
        <v>0</v>
      </c>
      <c r="L133" s="31"/>
      <c r="M133" s="61"/>
      <c r="N133" s="52"/>
      <c r="O133" s="52"/>
      <c r="P133" s="116">
        <f>P134+P144+P158+P190+P229+P252+P265+P270</f>
        <v>0</v>
      </c>
      <c r="Q133" s="52"/>
      <c r="R133" s="116">
        <f>R134+R144+R158+R190+R229+R252+R265+R270</f>
        <v>0</v>
      </c>
      <c r="S133" s="52"/>
      <c r="T133" s="117">
        <f>T134+T144+T158+T190+T229+T252+T265+T270</f>
        <v>0</v>
      </c>
      <c r="AT133" s="16" t="s">
        <v>77</v>
      </c>
      <c r="AU133" s="16" t="s">
        <v>135</v>
      </c>
      <c r="BK133" s="118">
        <f>BK134+BK144+BK158+BK190+BK229+BK252+BK265+BK270</f>
        <v>0</v>
      </c>
    </row>
    <row r="134" spans="2:65" s="11" customFormat="1" ht="25.9" customHeight="1">
      <c r="B134" s="119"/>
      <c r="D134" s="120" t="s">
        <v>77</v>
      </c>
      <c r="E134" s="121" t="s">
        <v>368</v>
      </c>
      <c r="F134" s="121" t="s">
        <v>2285</v>
      </c>
      <c r="I134" s="122"/>
      <c r="J134" s="123">
        <f>BK134</f>
        <v>0</v>
      </c>
      <c r="L134" s="119"/>
      <c r="M134" s="124"/>
      <c r="P134" s="125">
        <f>P135</f>
        <v>0</v>
      </c>
      <c r="R134" s="125">
        <f>R135</f>
        <v>0</v>
      </c>
      <c r="T134" s="126">
        <f>T135</f>
        <v>0</v>
      </c>
      <c r="AR134" s="120" t="s">
        <v>88</v>
      </c>
      <c r="AT134" s="127" t="s">
        <v>77</v>
      </c>
      <c r="AU134" s="127" t="s">
        <v>78</v>
      </c>
      <c r="AY134" s="120" t="s">
        <v>162</v>
      </c>
      <c r="BK134" s="128">
        <f>BK135</f>
        <v>0</v>
      </c>
    </row>
    <row r="135" spans="2:65" s="11" customFormat="1" ht="22.9" customHeight="1">
      <c r="B135" s="119"/>
      <c r="D135" s="120" t="s">
        <v>77</v>
      </c>
      <c r="E135" s="129" t="s">
        <v>2032</v>
      </c>
      <c r="F135" s="129" t="s">
        <v>1</v>
      </c>
      <c r="I135" s="122"/>
      <c r="J135" s="130">
        <f>BK135</f>
        <v>0</v>
      </c>
      <c r="L135" s="119"/>
      <c r="M135" s="124"/>
      <c r="P135" s="125">
        <f>SUM(P136:P143)</f>
        <v>0</v>
      </c>
      <c r="R135" s="125">
        <f>SUM(R136:R143)</f>
        <v>0</v>
      </c>
      <c r="T135" s="126">
        <f>SUM(T136:T143)</f>
        <v>0</v>
      </c>
      <c r="AR135" s="120" t="s">
        <v>88</v>
      </c>
      <c r="AT135" s="127" t="s">
        <v>77</v>
      </c>
      <c r="AU135" s="127" t="s">
        <v>86</v>
      </c>
      <c r="AY135" s="120" t="s">
        <v>162</v>
      </c>
      <c r="BK135" s="128">
        <f>SUM(BK136:BK143)</f>
        <v>0</v>
      </c>
    </row>
    <row r="136" spans="2:65" s="1" customFormat="1" ht="16.5" customHeight="1">
      <c r="B136" s="31"/>
      <c r="C136" s="173" t="s">
        <v>86</v>
      </c>
      <c r="D136" s="173" t="s">
        <v>644</v>
      </c>
      <c r="E136" s="174" t="s">
        <v>2286</v>
      </c>
      <c r="F136" s="175" t="s">
        <v>2287</v>
      </c>
      <c r="G136" s="176" t="s">
        <v>748</v>
      </c>
      <c r="H136" s="177">
        <v>2</v>
      </c>
      <c r="I136" s="178"/>
      <c r="J136" s="179">
        <f t="shared" ref="J136:J143" si="0">ROUND(I136*H136,2)</f>
        <v>0</v>
      </c>
      <c r="K136" s="175" t="s">
        <v>1</v>
      </c>
      <c r="L136" s="180"/>
      <c r="M136" s="181" t="s">
        <v>1</v>
      </c>
      <c r="N136" s="182" t="s">
        <v>43</v>
      </c>
      <c r="P136" s="140">
        <f t="shared" ref="P136:P143" si="1">O136*H136</f>
        <v>0</v>
      </c>
      <c r="Q136" s="140">
        <v>0</v>
      </c>
      <c r="R136" s="140">
        <f t="shared" ref="R136:R143" si="2">Q136*H136</f>
        <v>0</v>
      </c>
      <c r="S136" s="140">
        <v>0</v>
      </c>
      <c r="T136" s="141">
        <f t="shared" ref="T136:T143" si="3">S136*H136</f>
        <v>0</v>
      </c>
      <c r="AR136" s="142" t="s">
        <v>318</v>
      </c>
      <c r="AT136" s="142" t="s">
        <v>644</v>
      </c>
      <c r="AU136" s="142" t="s">
        <v>88</v>
      </c>
      <c r="AY136" s="16" t="s">
        <v>162</v>
      </c>
      <c r="BE136" s="143">
        <f t="shared" ref="BE136:BE143" si="4">IF(N136="základní",J136,0)</f>
        <v>0</v>
      </c>
      <c r="BF136" s="143">
        <f t="shared" ref="BF136:BF143" si="5">IF(N136="snížená",J136,0)</f>
        <v>0</v>
      </c>
      <c r="BG136" s="143">
        <f t="shared" ref="BG136:BG143" si="6">IF(N136="zákl. přenesená",J136,0)</f>
        <v>0</v>
      </c>
      <c r="BH136" s="143">
        <f t="shared" ref="BH136:BH143" si="7">IF(N136="sníž. přenesená",J136,0)</f>
        <v>0</v>
      </c>
      <c r="BI136" s="143">
        <f t="shared" ref="BI136:BI143" si="8">IF(N136="nulová",J136,0)</f>
        <v>0</v>
      </c>
      <c r="BJ136" s="16" t="s">
        <v>86</v>
      </c>
      <c r="BK136" s="143">
        <f t="shared" ref="BK136:BK143" si="9">ROUND(I136*H136,2)</f>
        <v>0</v>
      </c>
      <c r="BL136" s="16" t="s">
        <v>245</v>
      </c>
      <c r="BM136" s="142" t="s">
        <v>88</v>
      </c>
    </row>
    <row r="137" spans="2:65" s="1" customFormat="1" ht="16.5" customHeight="1">
      <c r="B137" s="31"/>
      <c r="C137" s="131" t="s">
        <v>88</v>
      </c>
      <c r="D137" s="131" t="s">
        <v>165</v>
      </c>
      <c r="E137" s="132" t="s">
        <v>2288</v>
      </c>
      <c r="F137" s="133" t="s">
        <v>2289</v>
      </c>
      <c r="G137" s="134" t="s">
        <v>748</v>
      </c>
      <c r="H137" s="135">
        <v>2</v>
      </c>
      <c r="I137" s="136"/>
      <c r="J137" s="137">
        <f t="shared" si="0"/>
        <v>0</v>
      </c>
      <c r="K137" s="133" t="s">
        <v>1</v>
      </c>
      <c r="L137" s="31"/>
      <c r="M137" s="138" t="s">
        <v>1</v>
      </c>
      <c r="N137" s="139" t="s">
        <v>43</v>
      </c>
      <c r="P137" s="140">
        <f t="shared" si="1"/>
        <v>0</v>
      </c>
      <c r="Q137" s="140">
        <v>0</v>
      </c>
      <c r="R137" s="140">
        <f t="shared" si="2"/>
        <v>0</v>
      </c>
      <c r="S137" s="140">
        <v>0</v>
      </c>
      <c r="T137" s="141">
        <f t="shared" si="3"/>
        <v>0</v>
      </c>
      <c r="AR137" s="142" t="s">
        <v>245</v>
      </c>
      <c r="AT137" s="142" t="s">
        <v>165</v>
      </c>
      <c r="AU137" s="142" t="s">
        <v>88</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170</v>
      </c>
    </row>
    <row r="138" spans="2:65" s="1" customFormat="1" ht="16.5" customHeight="1">
      <c r="B138" s="31"/>
      <c r="C138" s="131" t="s">
        <v>182</v>
      </c>
      <c r="D138" s="131" t="s">
        <v>165</v>
      </c>
      <c r="E138" s="132" t="s">
        <v>2290</v>
      </c>
      <c r="F138" s="133" t="s">
        <v>2291</v>
      </c>
      <c r="G138" s="134" t="s">
        <v>748</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88</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196</v>
      </c>
    </row>
    <row r="139" spans="2:65" s="1" customFormat="1" ht="16.5" customHeight="1">
      <c r="B139" s="31"/>
      <c r="C139" s="131" t="s">
        <v>170</v>
      </c>
      <c r="D139" s="131" t="s">
        <v>165</v>
      </c>
      <c r="E139" s="132" t="s">
        <v>2292</v>
      </c>
      <c r="F139" s="133" t="s">
        <v>2293</v>
      </c>
      <c r="G139" s="134" t="s">
        <v>748</v>
      </c>
      <c r="H139" s="135">
        <v>1</v>
      </c>
      <c r="I139" s="136"/>
      <c r="J139" s="137">
        <f t="shared" si="0"/>
        <v>0</v>
      </c>
      <c r="K139" s="133" t="s">
        <v>1</v>
      </c>
      <c r="L139" s="31"/>
      <c r="M139" s="138" t="s">
        <v>1</v>
      </c>
      <c r="N139" s="139" t="s">
        <v>43</v>
      </c>
      <c r="P139" s="140">
        <f t="shared" si="1"/>
        <v>0</v>
      </c>
      <c r="Q139" s="140">
        <v>0</v>
      </c>
      <c r="R139" s="140">
        <f t="shared" si="2"/>
        <v>0</v>
      </c>
      <c r="S139" s="140">
        <v>0</v>
      </c>
      <c r="T139" s="141">
        <f t="shared" si="3"/>
        <v>0</v>
      </c>
      <c r="AR139" s="142" t="s">
        <v>245</v>
      </c>
      <c r="AT139" s="142" t="s">
        <v>165</v>
      </c>
      <c r="AU139" s="142" t="s">
        <v>88</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205</v>
      </c>
    </row>
    <row r="140" spans="2:65" s="1" customFormat="1" ht="16.5" customHeight="1">
      <c r="B140" s="31"/>
      <c r="C140" s="131" t="s">
        <v>191</v>
      </c>
      <c r="D140" s="131" t="s">
        <v>165</v>
      </c>
      <c r="E140" s="132" t="s">
        <v>2294</v>
      </c>
      <c r="F140" s="133" t="s">
        <v>2295</v>
      </c>
      <c r="G140" s="134" t="s">
        <v>748</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88</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214</v>
      </c>
    </row>
    <row r="141" spans="2:65" s="1" customFormat="1" ht="16.5" customHeight="1">
      <c r="B141" s="31"/>
      <c r="C141" s="131" t="s">
        <v>196</v>
      </c>
      <c r="D141" s="131" t="s">
        <v>165</v>
      </c>
      <c r="E141" s="132" t="s">
        <v>2296</v>
      </c>
      <c r="F141" s="133" t="s">
        <v>2297</v>
      </c>
      <c r="G141" s="134" t="s">
        <v>748</v>
      </c>
      <c r="H141" s="135">
        <v>2</v>
      </c>
      <c r="I141" s="136"/>
      <c r="J141" s="137">
        <f t="shared" si="0"/>
        <v>0</v>
      </c>
      <c r="K141" s="133" t="s">
        <v>1</v>
      </c>
      <c r="L141" s="31"/>
      <c r="M141" s="138" t="s">
        <v>1</v>
      </c>
      <c r="N141" s="139" t="s">
        <v>43</v>
      </c>
      <c r="P141" s="140">
        <f t="shared" si="1"/>
        <v>0</v>
      </c>
      <c r="Q141" s="140">
        <v>0</v>
      </c>
      <c r="R141" s="140">
        <f t="shared" si="2"/>
        <v>0</v>
      </c>
      <c r="S141" s="140">
        <v>0</v>
      </c>
      <c r="T141" s="141">
        <f t="shared" si="3"/>
        <v>0</v>
      </c>
      <c r="AR141" s="142" t="s">
        <v>245</v>
      </c>
      <c r="AT141" s="142" t="s">
        <v>165</v>
      </c>
      <c r="AU141" s="142" t="s">
        <v>88</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226</v>
      </c>
    </row>
    <row r="142" spans="2:65" s="1" customFormat="1" ht="16.5" customHeight="1">
      <c r="B142" s="31"/>
      <c r="C142" s="131" t="s">
        <v>201</v>
      </c>
      <c r="D142" s="131" t="s">
        <v>165</v>
      </c>
      <c r="E142" s="132" t="s">
        <v>2298</v>
      </c>
      <c r="F142" s="133" t="s">
        <v>2299</v>
      </c>
      <c r="G142" s="134" t="s">
        <v>748</v>
      </c>
      <c r="H142" s="135">
        <v>2</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88</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235</v>
      </c>
    </row>
    <row r="143" spans="2:65" s="1" customFormat="1" ht="16.5" customHeight="1">
      <c r="B143" s="31"/>
      <c r="C143" s="131" t="s">
        <v>205</v>
      </c>
      <c r="D143" s="131" t="s">
        <v>165</v>
      </c>
      <c r="E143" s="132" t="s">
        <v>2300</v>
      </c>
      <c r="F143" s="133" t="s">
        <v>2301</v>
      </c>
      <c r="G143" s="134" t="s">
        <v>2302</v>
      </c>
      <c r="H143" s="135">
        <v>0.84199999999999997</v>
      </c>
      <c r="I143" s="136"/>
      <c r="J143" s="137">
        <f t="shared" si="0"/>
        <v>0</v>
      </c>
      <c r="K143" s="133" t="s">
        <v>1</v>
      </c>
      <c r="L143" s="31"/>
      <c r="M143" s="138" t="s">
        <v>1</v>
      </c>
      <c r="N143" s="139" t="s">
        <v>43</v>
      </c>
      <c r="P143" s="140">
        <f t="shared" si="1"/>
        <v>0</v>
      </c>
      <c r="Q143" s="140">
        <v>0</v>
      </c>
      <c r="R143" s="140">
        <f t="shared" si="2"/>
        <v>0</v>
      </c>
      <c r="S143" s="140">
        <v>0</v>
      </c>
      <c r="T143" s="141">
        <f t="shared" si="3"/>
        <v>0</v>
      </c>
      <c r="AR143" s="142" t="s">
        <v>245</v>
      </c>
      <c r="AT143" s="142" t="s">
        <v>165</v>
      </c>
      <c r="AU143" s="142" t="s">
        <v>88</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245</v>
      </c>
    </row>
    <row r="144" spans="2:65" s="11" customFormat="1" ht="25.9" customHeight="1">
      <c r="B144" s="119"/>
      <c r="D144" s="120" t="s">
        <v>77</v>
      </c>
      <c r="E144" s="121" t="s">
        <v>2091</v>
      </c>
      <c r="F144" s="121" t="s">
        <v>2303</v>
      </c>
      <c r="I144" s="122"/>
      <c r="J144" s="123">
        <f>BK144</f>
        <v>0</v>
      </c>
      <c r="L144" s="119"/>
      <c r="M144" s="124"/>
      <c r="P144" s="125">
        <f>P145</f>
        <v>0</v>
      </c>
      <c r="R144" s="125">
        <f>R145</f>
        <v>0</v>
      </c>
      <c r="T144" s="126">
        <f>T145</f>
        <v>0</v>
      </c>
      <c r="AR144" s="120" t="s">
        <v>88</v>
      </c>
      <c r="AT144" s="127" t="s">
        <v>77</v>
      </c>
      <c r="AU144" s="127" t="s">
        <v>78</v>
      </c>
      <c r="AY144" s="120" t="s">
        <v>162</v>
      </c>
      <c r="BK144" s="128">
        <f>BK145</f>
        <v>0</v>
      </c>
    </row>
    <row r="145" spans="2:65" s="11" customFormat="1" ht="22.9" customHeight="1">
      <c r="B145" s="119"/>
      <c r="D145" s="120" t="s">
        <v>77</v>
      </c>
      <c r="E145" s="129" t="s">
        <v>2032</v>
      </c>
      <c r="F145" s="129" t="s">
        <v>1</v>
      </c>
      <c r="I145" s="122"/>
      <c r="J145" s="130">
        <f>BK145</f>
        <v>0</v>
      </c>
      <c r="L145" s="119"/>
      <c r="M145" s="124"/>
      <c r="P145" s="125">
        <f>SUM(P146:P157)</f>
        <v>0</v>
      </c>
      <c r="R145" s="125">
        <f>SUM(R146:R157)</f>
        <v>0</v>
      </c>
      <c r="T145" s="126">
        <f>SUM(T146:T157)</f>
        <v>0</v>
      </c>
      <c r="AR145" s="120" t="s">
        <v>88</v>
      </c>
      <c r="AT145" s="127" t="s">
        <v>77</v>
      </c>
      <c r="AU145" s="127" t="s">
        <v>86</v>
      </c>
      <c r="AY145" s="120" t="s">
        <v>162</v>
      </c>
      <c r="BK145" s="128">
        <f>SUM(BK146:BK157)</f>
        <v>0</v>
      </c>
    </row>
    <row r="146" spans="2:65" s="1" customFormat="1" ht="16.5" customHeight="1">
      <c r="B146" s="31"/>
      <c r="C146" s="131" t="s">
        <v>163</v>
      </c>
      <c r="D146" s="131" t="s">
        <v>165</v>
      </c>
      <c r="E146" s="132" t="s">
        <v>2304</v>
      </c>
      <c r="F146" s="133" t="s">
        <v>2305</v>
      </c>
      <c r="G146" s="134" t="s">
        <v>268</v>
      </c>
      <c r="H146" s="135">
        <v>1</v>
      </c>
      <c r="I146" s="136"/>
      <c r="J146" s="137">
        <f t="shared" ref="J146:J157" si="10">ROUND(I146*H146,2)</f>
        <v>0</v>
      </c>
      <c r="K146" s="133" t="s">
        <v>1</v>
      </c>
      <c r="L146" s="31"/>
      <c r="M146" s="138" t="s">
        <v>1</v>
      </c>
      <c r="N146" s="139" t="s">
        <v>43</v>
      </c>
      <c r="P146" s="140">
        <f t="shared" ref="P146:P157" si="11">O146*H146</f>
        <v>0</v>
      </c>
      <c r="Q146" s="140">
        <v>0</v>
      </c>
      <c r="R146" s="140">
        <f t="shared" ref="R146:R157" si="12">Q146*H146</f>
        <v>0</v>
      </c>
      <c r="S146" s="140">
        <v>0</v>
      </c>
      <c r="T146" s="141">
        <f t="shared" ref="T146:T157" si="13">S146*H146</f>
        <v>0</v>
      </c>
      <c r="AR146" s="142" t="s">
        <v>245</v>
      </c>
      <c r="AT146" s="142" t="s">
        <v>165</v>
      </c>
      <c r="AU146" s="142" t="s">
        <v>88</v>
      </c>
      <c r="AY146" s="16" t="s">
        <v>162</v>
      </c>
      <c r="BE146" s="143">
        <f t="shared" ref="BE146:BE157" si="14">IF(N146="základní",J146,0)</f>
        <v>0</v>
      </c>
      <c r="BF146" s="143">
        <f t="shared" ref="BF146:BF157" si="15">IF(N146="snížená",J146,0)</f>
        <v>0</v>
      </c>
      <c r="BG146" s="143">
        <f t="shared" ref="BG146:BG157" si="16">IF(N146="zákl. přenesená",J146,0)</f>
        <v>0</v>
      </c>
      <c r="BH146" s="143">
        <f t="shared" ref="BH146:BH157" si="17">IF(N146="sníž. přenesená",J146,0)</f>
        <v>0</v>
      </c>
      <c r="BI146" s="143">
        <f t="shared" ref="BI146:BI157" si="18">IF(N146="nulová",J146,0)</f>
        <v>0</v>
      </c>
      <c r="BJ146" s="16" t="s">
        <v>86</v>
      </c>
      <c r="BK146" s="143">
        <f t="shared" ref="BK146:BK157" si="19">ROUND(I146*H146,2)</f>
        <v>0</v>
      </c>
      <c r="BL146" s="16" t="s">
        <v>245</v>
      </c>
      <c r="BM146" s="142" t="s">
        <v>256</v>
      </c>
    </row>
    <row r="147" spans="2:65" s="1" customFormat="1" ht="21.75" customHeight="1">
      <c r="B147" s="31"/>
      <c r="C147" s="131" t="s">
        <v>214</v>
      </c>
      <c r="D147" s="131" t="s">
        <v>165</v>
      </c>
      <c r="E147" s="132" t="s">
        <v>2306</v>
      </c>
      <c r="F147" s="133" t="s">
        <v>2307</v>
      </c>
      <c r="G147" s="134" t="s">
        <v>268</v>
      </c>
      <c r="H147" s="135">
        <v>1</v>
      </c>
      <c r="I147" s="136"/>
      <c r="J147" s="137">
        <f t="shared" si="10"/>
        <v>0</v>
      </c>
      <c r="K147" s="133" t="s">
        <v>1</v>
      </c>
      <c r="L147" s="31"/>
      <c r="M147" s="138" t="s">
        <v>1</v>
      </c>
      <c r="N147" s="139" t="s">
        <v>43</v>
      </c>
      <c r="P147" s="140">
        <f t="shared" si="11"/>
        <v>0</v>
      </c>
      <c r="Q147" s="140">
        <v>0</v>
      </c>
      <c r="R147" s="140">
        <f t="shared" si="12"/>
        <v>0</v>
      </c>
      <c r="S147" s="140">
        <v>0</v>
      </c>
      <c r="T147" s="141">
        <f t="shared" si="13"/>
        <v>0</v>
      </c>
      <c r="AR147" s="142" t="s">
        <v>245</v>
      </c>
      <c r="AT147" s="142" t="s">
        <v>165</v>
      </c>
      <c r="AU147" s="142" t="s">
        <v>88</v>
      </c>
      <c r="AY147" s="16" t="s">
        <v>162</v>
      </c>
      <c r="BE147" s="143">
        <f t="shared" si="14"/>
        <v>0</v>
      </c>
      <c r="BF147" s="143">
        <f t="shared" si="15"/>
        <v>0</v>
      </c>
      <c r="BG147" s="143">
        <f t="shared" si="16"/>
        <v>0</v>
      </c>
      <c r="BH147" s="143">
        <f t="shared" si="17"/>
        <v>0</v>
      </c>
      <c r="BI147" s="143">
        <f t="shared" si="18"/>
        <v>0</v>
      </c>
      <c r="BJ147" s="16" t="s">
        <v>86</v>
      </c>
      <c r="BK147" s="143">
        <f t="shared" si="19"/>
        <v>0</v>
      </c>
      <c r="BL147" s="16" t="s">
        <v>245</v>
      </c>
      <c r="BM147" s="142" t="s">
        <v>265</v>
      </c>
    </row>
    <row r="148" spans="2:65" s="1" customFormat="1" ht="24.2" customHeight="1">
      <c r="B148" s="31"/>
      <c r="C148" s="131" t="s">
        <v>221</v>
      </c>
      <c r="D148" s="131" t="s">
        <v>165</v>
      </c>
      <c r="E148" s="132" t="s">
        <v>2308</v>
      </c>
      <c r="F148" s="133" t="s">
        <v>2309</v>
      </c>
      <c r="G148" s="134" t="s">
        <v>748</v>
      </c>
      <c r="H148" s="135">
        <v>1</v>
      </c>
      <c r="I148" s="136"/>
      <c r="J148" s="137">
        <f t="shared" si="10"/>
        <v>0</v>
      </c>
      <c r="K148" s="133" t="s">
        <v>1</v>
      </c>
      <c r="L148" s="31"/>
      <c r="M148" s="138" t="s">
        <v>1</v>
      </c>
      <c r="N148" s="139" t="s">
        <v>43</v>
      </c>
      <c r="P148" s="140">
        <f t="shared" si="11"/>
        <v>0</v>
      </c>
      <c r="Q148" s="140">
        <v>0</v>
      </c>
      <c r="R148" s="140">
        <f t="shared" si="12"/>
        <v>0</v>
      </c>
      <c r="S148" s="140">
        <v>0</v>
      </c>
      <c r="T148" s="141">
        <f t="shared" si="13"/>
        <v>0</v>
      </c>
      <c r="AR148" s="142" t="s">
        <v>245</v>
      </c>
      <c r="AT148" s="142" t="s">
        <v>165</v>
      </c>
      <c r="AU148" s="142" t="s">
        <v>88</v>
      </c>
      <c r="AY148" s="16" t="s">
        <v>162</v>
      </c>
      <c r="BE148" s="143">
        <f t="shared" si="14"/>
        <v>0</v>
      </c>
      <c r="BF148" s="143">
        <f t="shared" si="15"/>
        <v>0</v>
      </c>
      <c r="BG148" s="143">
        <f t="shared" si="16"/>
        <v>0</v>
      </c>
      <c r="BH148" s="143">
        <f t="shared" si="17"/>
        <v>0</v>
      </c>
      <c r="BI148" s="143">
        <f t="shared" si="18"/>
        <v>0</v>
      </c>
      <c r="BJ148" s="16" t="s">
        <v>86</v>
      </c>
      <c r="BK148" s="143">
        <f t="shared" si="19"/>
        <v>0</v>
      </c>
      <c r="BL148" s="16" t="s">
        <v>245</v>
      </c>
      <c r="BM148" s="142" t="s">
        <v>275</v>
      </c>
    </row>
    <row r="149" spans="2:65" s="1" customFormat="1" ht="16.5" customHeight="1">
      <c r="B149" s="31"/>
      <c r="C149" s="131" t="s">
        <v>226</v>
      </c>
      <c r="D149" s="131" t="s">
        <v>165</v>
      </c>
      <c r="E149" s="132" t="s">
        <v>2310</v>
      </c>
      <c r="F149" s="133" t="s">
        <v>2311</v>
      </c>
      <c r="G149" s="134" t="s">
        <v>748</v>
      </c>
      <c r="H149" s="135">
        <v>1</v>
      </c>
      <c r="I149" s="136"/>
      <c r="J149" s="137">
        <f t="shared" si="10"/>
        <v>0</v>
      </c>
      <c r="K149" s="133" t="s">
        <v>1</v>
      </c>
      <c r="L149" s="31"/>
      <c r="M149" s="138" t="s">
        <v>1</v>
      </c>
      <c r="N149" s="139" t="s">
        <v>43</v>
      </c>
      <c r="P149" s="140">
        <f t="shared" si="11"/>
        <v>0</v>
      </c>
      <c r="Q149" s="140">
        <v>0</v>
      </c>
      <c r="R149" s="140">
        <f t="shared" si="12"/>
        <v>0</v>
      </c>
      <c r="S149" s="140">
        <v>0</v>
      </c>
      <c r="T149" s="141">
        <f t="shared" si="13"/>
        <v>0</v>
      </c>
      <c r="AR149" s="142" t="s">
        <v>245</v>
      </c>
      <c r="AT149" s="142" t="s">
        <v>165</v>
      </c>
      <c r="AU149" s="142" t="s">
        <v>88</v>
      </c>
      <c r="AY149" s="16" t="s">
        <v>162</v>
      </c>
      <c r="BE149" s="143">
        <f t="shared" si="14"/>
        <v>0</v>
      </c>
      <c r="BF149" s="143">
        <f t="shared" si="15"/>
        <v>0</v>
      </c>
      <c r="BG149" s="143">
        <f t="shared" si="16"/>
        <v>0</v>
      </c>
      <c r="BH149" s="143">
        <f t="shared" si="17"/>
        <v>0</v>
      </c>
      <c r="BI149" s="143">
        <f t="shared" si="18"/>
        <v>0</v>
      </c>
      <c r="BJ149" s="16" t="s">
        <v>86</v>
      </c>
      <c r="BK149" s="143">
        <f t="shared" si="19"/>
        <v>0</v>
      </c>
      <c r="BL149" s="16" t="s">
        <v>245</v>
      </c>
      <c r="BM149" s="142" t="s">
        <v>283</v>
      </c>
    </row>
    <row r="150" spans="2:65" s="1" customFormat="1" ht="16.5" customHeight="1">
      <c r="B150" s="31"/>
      <c r="C150" s="131" t="s">
        <v>230</v>
      </c>
      <c r="D150" s="131" t="s">
        <v>165</v>
      </c>
      <c r="E150" s="132" t="s">
        <v>2312</v>
      </c>
      <c r="F150" s="133" t="s">
        <v>2313</v>
      </c>
      <c r="G150" s="134" t="s">
        <v>748</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245</v>
      </c>
      <c r="AT150" s="142" t="s">
        <v>165</v>
      </c>
      <c r="AU150" s="142" t="s">
        <v>88</v>
      </c>
      <c r="AY150" s="16" t="s">
        <v>162</v>
      </c>
      <c r="BE150" s="143">
        <f t="shared" si="14"/>
        <v>0</v>
      </c>
      <c r="BF150" s="143">
        <f t="shared" si="15"/>
        <v>0</v>
      </c>
      <c r="BG150" s="143">
        <f t="shared" si="16"/>
        <v>0</v>
      </c>
      <c r="BH150" s="143">
        <f t="shared" si="17"/>
        <v>0</v>
      </c>
      <c r="BI150" s="143">
        <f t="shared" si="18"/>
        <v>0</v>
      </c>
      <c r="BJ150" s="16" t="s">
        <v>86</v>
      </c>
      <c r="BK150" s="143">
        <f t="shared" si="19"/>
        <v>0</v>
      </c>
      <c r="BL150" s="16" t="s">
        <v>245</v>
      </c>
      <c r="BM150" s="142" t="s">
        <v>291</v>
      </c>
    </row>
    <row r="151" spans="2:65" s="1" customFormat="1" ht="16.5" customHeight="1">
      <c r="B151" s="31"/>
      <c r="C151" s="131" t="s">
        <v>235</v>
      </c>
      <c r="D151" s="131" t="s">
        <v>165</v>
      </c>
      <c r="E151" s="132" t="s">
        <v>2314</v>
      </c>
      <c r="F151" s="133" t="s">
        <v>2315</v>
      </c>
      <c r="G151" s="134" t="s">
        <v>748</v>
      </c>
      <c r="H151" s="135">
        <v>1</v>
      </c>
      <c r="I151" s="136"/>
      <c r="J151" s="137">
        <f t="shared" si="10"/>
        <v>0</v>
      </c>
      <c r="K151" s="133" t="s">
        <v>1</v>
      </c>
      <c r="L151" s="31"/>
      <c r="M151" s="138" t="s">
        <v>1</v>
      </c>
      <c r="N151" s="139" t="s">
        <v>43</v>
      </c>
      <c r="P151" s="140">
        <f t="shared" si="11"/>
        <v>0</v>
      </c>
      <c r="Q151" s="140">
        <v>0</v>
      </c>
      <c r="R151" s="140">
        <f t="shared" si="12"/>
        <v>0</v>
      </c>
      <c r="S151" s="140">
        <v>0</v>
      </c>
      <c r="T151" s="141">
        <f t="shared" si="13"/>
        <v>0</v>
      </c>
      <c r="AR151" s="142" t="s">
        <v>245</v>
      </c>
      <c r="AT151" s="142" t="s">
        <v>165</v>
      </c>
      <c r="AU151" s="142" t="s">
        <v>88</v>
      </c>
      <c r="AY151" s="16" t="s">
        <v>162</v>
      </c>
      <c r="BE151" s="143">
        <f t="shared" si="14"/>
        <v>0</v>
      </c>
      <c r="BF151" s="143">
        <f t="shared" si="15"/>
        <v>0</v>
      </c>
      <c r="BG151" s="143">
        <f t="shared" si="16"/>
        <v>0</v>
      </c>
      <c r="BH151" s="143">
        <f t="shared" si="17"/>
        <v>0</v>
      </c>
      <c r="BI151" s="143">
        <f t="shared" si="18"/>
        <v>0</v>
      </c>
      <c r="BJ151" s="16" t="s">
        <v>86</v>
      </c>
      <c r="BK151" s="143">
        <f t="shared" si="19"/>
        <v>0</v>
      </c>
      <c r="BL151" s="16" t="s">
        <v>245</v>
      </c>
      <c r="BM151" s="142" t="s">
        <v>299</v>
      </c>
    </row>
    <row r="152" spans="2:65" s="1" customFormat="1" ht="16.5" customHeight="1">
      <c r="B152" s="31"/>
      <c r="C152" s="131" t="s">
        <v>8</v>
      </c>
      <c r="D152" s="131" t="s">
        <v>165</v>
      </c>
      <c r="E152" s="132" t="s">
        <v>2316</v>
      </c>
      <c r="F152" s="133" t="s">
        <v>2317</v>
      </c>
      <c r="G152" s="134" t="s">
        <v>748</v>
      </c>
      <c r="H152" s="135">
        <v>1</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245</v>
      </c>
      <c r="AT152" s="142" t="s">
        <v>165</v>
      </c>
      <c r="AU152" s="142" t="s">
        <v>88</v>
      </c>
      <c r="AY152" s="16" t="s">
        <v>162</v>
      </c>
      <c r="BE152" s="143">
        <f t="shared" si="14"/>
        <v>0</v>
      </c>
      <c r="BF152" s="143">
        <f t="shared" si="15"/>
        <v>0</v>
      </c>
      <c r="BG152" s="143">
        <f t="shared" si="16"/>
        <v>0</v>
      </c>
      <c r="BH152" s="143">
        <f t="shared" si="17"/>
        <v>0</v>
      </c>
      <c r="BI152" s="143">
        <f t="shared" si="18"/>
        <v>0</v>
      </c>
      <c r="BJ152" s="16" t="s">
        <v>86</v>
      </c>
      <c r="BK152" s="143">
        <f t="shared" si="19"/>
        <v>0</v>
      </c>
      <c r="BL152" s="16" t="s">
        <v>245</v>
      </c>
      <c r="BM152" s="142" t="s">
        <v>308</v>
      </c>
    </row>
    <row r="153" spans="2:65" s="1" customFormat="1" ht="16.5" customHeight="1">
      <c r="B153" s="31"/>
      <c r="C153" s="131" t="s">
        <v>245</v>
      </c>
      <c r="D153" s="131" t="s">
        <v>165</v>
      </c>
      <c r="E153" s="132" t="s">
        <v>2318</v>
      </c>
      <c r="F153" s="133" t="s">
        <v>2319</v>
      </c>
      <c r="G153" s="134" t="s">
        <v>748</v>
      </c>
      <c r="H153" s="135">
        <v>1</v>
      </c>
      <c r="I153" s="136"/>
      <c r="J153" s="137">
        <f t="shared" si="10"/>
        <v>0</v>
      </c>
      <c r="K153" s="133" t="s">
        <v>1</v>
      </c>
      <c r="L153" s="31"/>
      <c r="M153" s="138" t="s">
        <v>1</v>
      </c>
      <c r="N153" s="139" t="s">
        <v>43</v>
      </c>
      <c r="P153" s="140">
        <f t="shared" si="11"/>
        <v>0</v>
      </c>
      <c r="Q153" s="140">
        <v>0</v>
      </c>
      <c r="R153" s="140">
        <f t="shared" si="12"/>
        <v>0</v>
      </c>
      <c r="S153" s="140">
        <v>0</v>
      </c>
      <c r="T153" s="141">
        <f t="shared" si="13"/>
        <v>0</v>
      </c>
      <c r="AR153" s="142" t="s">
        <v>245</v>
      </c>
      <c r="AT153" s="142" t="s">
        <v>165</v>
      </c>
      <c r="AU153" s="142" t="s">
        <v>88</v>
      </c>
      <c r="AY153" s="16" t="s">
        <v>162</v>
      </c>
      <c r="BE153" s="143">
        <f t="shared" si="14"/>
        <v>0</v>
      </c>
      <c r="BF153" s="143">
        <f t="shared" si="15"/>
        <v>0</v>
      </c>
      <c r="BG153" s="143">
        <f t="shared" si="16"/>
        <v>0</v>
      </c>
      <c r="BH153" s="143">
        <f t="shared" si="17"/>
        <v>0</v>
      </c>
      <c r="BI153" s="143">
        <f t="shared" si="18"/>
        <v>0</v>
      </c>
      <c r="BJ153" s="16" t="s">
        <v>86</v>
      </c>
      <c r="BK153" s="143">
        <f t="shared" si="19"/>
        <v>0</v>
      </c>
      <c r="BL153" s="16" t="s">
        <v>245</v>
      </c>
      <c r="BM153" s="142" t="s">
        <v>318</v>
      </c>
    </row>
    <row r="154" spans="2:65" s="1" customFormat="1" ht="16.5" customHeight="1">
      <c r="B154" s="31"/>
      <c r="C154" s="131" t="s">
        <v>250</v>
      </c>
      <c r="D154" s="131" t="s">
        <v>165</v>
      </c>
      <c r="E154" s="132" t="s">
        <v>2320</v>
      </c>
      <c r="F154" s="133" t="s">
        <v>2321</v>
      </c>
      <c r="G154" s="134" t="s">
        <v>748</v>
      </c>
      <c r="H154" s="135">
        <v>6</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245</v>
      </c>
      <c r="AT154" s="142" t="s">
        <v>165</v>
      </c>
      <c r="AU154" s="142" t="s">
        <v>88</v>
      </c>
      <c r="AY154" s="16" t="s">
        <v>162</v>
      </c>
      <c r="BE154" s="143">
        <f t="shared" si="14"/>
        <v>0</v>
      </c>
      <c r="BF154" s="143">
        <f t="shared" si="15"/>
        <v>0</v>
      </c>
      <c r="BG154" s="143">
        <f t="shared" si="16"/>
        <v>0</v>
      </c>
      <c r="BH154" s="143">
        <f t="shared" si="17"/>
        <v>0</v>
      </c>
      <c r="BI154" s="143">
        <f t="shared" si="18"/>
        <v>0</v>
      </c>
      <c r="BJ154" s="16" t="s">
        <v>86</v>
      </c>
      <c r="BK154" s="143">
        <f t="shared" si="19"/>
        <v>0</v>
      </c>
      <c r="BL154" s="16" t="s">
        <v>245</v>
      </c>
      <c r="BM154" s="142" t="s">
        <v>330</v>
      </c>
    </row>
    <row r="155" spans="2:65" s="1" customFormat="1" ht="16.5" customHeight="1">
      <c r="B155" s="31"/>
      <c r="C155" s="131" t="s">
        <v>256</v>
      </c>
      <c r="D155" s="131" t="s">
        <v>165</v>
      </c>
      <c r="E155" s="132" t="s">
        <v>2322</v>
      </c>
      <c r="F155" s="133" t="s">
        <v>2323</v>
      </c>
      <c r="G155" s="134" t="s">
        <v>748</v>
      </c>
      <c r="H155" s="135">
        <v>6</v>
      </c>
      <c r="I155" s="136"/>
      <c r="J155" s="137">
        <f t="shared" si="10"/>
        <v>0</v>
      </c>
      <c r="K155" s="133" t="s">
        <v>1</v>
      </c>
      <c r="L155" s="31"/>
      <c r="M155" s="138" t="s">
        <v>1</v>
      </c>
      <c r="N155" s="139" t="s">
        <v>43</v>
      </c>
      <c r="P155" s="140">
        <f t="shared" si="11"/>
        <v>0</v>
      </c>
      <c r="Q155" s="140">
        <v>0</v>
      </c>
      <c r="R155" s="140">
        <f t="shared" si="12"/>
        <v>0</v>
      </c>
      <c r="S155" s="140">
        <v>0</v>
      </c>
      <c r="T155" s="141">
        <f t="shared" si="13"/>
        <v>0</v>
      </c>
      <c r="AR155" s="142" t="s">
        <v>245</v>
      </c>
      <c r="AT155" s="142" t="s">
        <v>165</v>
      </c>
      <c r="AU155" s="142" t="s">
        <v>88</v>
      </c>
      <c r="AY155" s="16" t="s">
        <v>162</v>
      </c>
      <c r="BE155" s="143">
        <f t="shared" si="14"/>
        <v>0</v>
      </c>
      <c r="BF155" s="143">
        <f t="shared" si="15"/>
        <v>0</v>
      </c>
      <c r="BG155" s="143">
        <f t="shared" si="16"/>
        <v>0</v>
      </c>
      <c r="BH155" s="143">
        <f t="shared" si="17"/>
        <v>0</v>
      </c>
      <c r="BI155" s="143">
        <f t="shared" si="18"/>
        <v>0</v>
      </c>
      <c r="BJ155" s="16" t="s">
        <v>86</v>
      </c>
      <c r="BK155" s="143">
        <f t="shared" si="19"/>
        <v>0</v>
      </c>
      <c r="BL155" s="16" t="s">
        <v>245</v>
      </c>
      <c r="BM155" s="142" t="s">
        <v>344</v>
      </c>
    </row>
    <row r="156" spans="2:65" s="1" customFormat="1" ht="21.75" customHeight="1">
      <c r="B156" s="31"/>
      <c r="C156" s="131" t="s">
        <v>261</v>
      </c>
      <c r="D156" s="131" t="s">
        <v>165</v>
      </c>
      <c r="E156" s="132" t="s">
        <v>2324</v>
      </c>
      <c r="F156" s="133" t="s">
        <v>2325</v>
      </c>
      <c r="G156" s="134" t="s">
        <v>748</v>
      </c>
      <c r="H156" s="135">
        <v>12</v>
      </c>
      <c r="I156" s="136"/>
      <c r="J156" s="137">
        <f t="shared" si="10"/>
        <v>0</v>
      </c>
      <c r="K156" s="133" t="s">
        <v>1</v>
      </c>
      <c r="L156" s="31"/>
      <c r="M156" s="138" t="s">
        <v>1</v>
      </c>
      <c r="N156" s="139" t="s">
        <v>43</v>
      </c>
      <c r="P156" s="140">
        <f t="shared" si="11"/>
        <v>0</v>
      </c>
      <c r="Q156" s="140">
        <v>0</v>
      </c>
      <c r="R156" s="140">
        <f t="shared" si="12"/>
        <v>0</v>
      </c>
      <c r="S156" s="140">
        <v>0</v>
      </c>
      <c r="T156" s="141">
        <f t="shared" si="13"/>
        <v>0</v>
      </c>
      <c r="AR156" s="142" t="s">
        <v>245</v>
      </c>
      <c r="AT156" s="142" t="s">
        <v>165</v>
      </c>
      <c r="AU156" s="142" t="s">
        <v>88</v>
      </c>
      <c r="AY156" s="16" t="s">
        <v>162</v>
      </c>
      <c r="BE156" s="143">
        <f t="shared" si="14"/>
        <v>0</v>
      </c>
      <c r="BF156" s="143">
        <f t="shared" si="15"/>
        <v>0</v>
      </c>
      <c r="BG156" s="143">
        <f t="shared" si="16"/>
        <v>0</v>
      </c>
      <c r="BH156" s="143">
        <f t="shared" si="17"/>
        <v>0</v>
      </c>
      <c r="BI156" s="143">
        <f t="shared" si="18"/>
        <v>0</v>
      </c>
      <c r="BJ156" s="16" t="s">
        <v>86</v>
      </c>
      <c r="BK156" s="143">
        <f t="shared" si="19"/>
        <v>0</v>
      </c>
      <c r="BL156" s="16" t="s">
        <v>245</v>
      </c>
      <c r="BM156" s="142" t="s">
        <v>355</v>
      </c>
    </row>
    <row r="157" spans="2:65" s="1" customFormat="1" ht="16.5" customHeight="1">
      <c r="B157" s="31"/>
      <c r="C157" s="131" t="s">
        <v>265</v>
      </c>
      <c r="D157" s="131" t="s">
        <v>165</v>
      </c>
      <c r="E157" s="132" t="s">
        <v>2326</v>
      </c>
      <c r="F157" s="133" t="s">
        <v>2327</v>
      </c>
      <c r="G157" s="134" t="s">
        <v>2302</v>
      </c>
      <c r="H157" s="135">
        <v>4.0990000000000002</v>
      </c>
      <c r="I157" s="136"/>
      <c r="J157" s="137">
        <f t="shared" si="10"/>
        <v>0</v>
      </c>
      <c r="K157" s="133" t="s">
        <v>1</v>
      </c>
      <c r="L157" s="31"/>
      <c r="M157" s="138" t="s">
        <v>1</v>
      </c>
      <c r="N157" s="139" t="s">
        <v>43</v>
      </c>
      <c r="P157" s="140">
        <f t="shared" si="11"/>
        <v>0</v>
      </c>
      <c r="Q157" s="140">
        <v>0</v>
      </c>
      <c r="R157" s="140">
        <f t="shared" si="12"/>
        <v>0</v>
      </c>
      <c r="S157" s="140">
        <v>0</v>
      </c>
      <c r="T157" s="141">
        <f t="shared" si="13"/>
        <v>0</v>
      </c>
      <c r="AR157" s="142" t="s">
        <v>245</v>
      </c>
      <c r="AT157" s="142" t="s">
        <v>165</v>
      </c>
      <c r="AU157" s="142" t="s">
        <v>88</v>
      </c>
      <c r="AY157" s="16" t="s">
        <v>162</v>
      </c>
      <c r="BE157" s="143">
        <f t="shared" si="14"/>
        <v>0</v>
      </c>
      <c r="BF157" s="143">
        <f t="shared" si="15"/>
        <v>0</v>
      </c>
      <c r="BG157" s="143">
        <f t="shared" si="16"/>
        <v>0</v>
      </c>
      <c r="BH157" s="143">
        <f t="shared" si="17"/>
        <v>0</v>
      </c>
      <c r="BI157" s="143">
        <f t="shared" si="18"/>
        <v>0</v>
      </c>
      <c r="BJ157" s="16" t="s">
        <v>86</v>
      </c>
      <c r="BK157" s="143">
        <f t="shared" si="19"/>
        <v>0</v>
      </c>
      <c r="BL157" s="16" t="s">
        <v>245</v>
      </c>
      <c r="BM157" s="142" t="s">
        <v>364</v>
      </c>
    </row>
    <row r="158" spans="2:65" s="11" customFormat="1" ht="25.9" customHeight="1">
      <c r="B158" s="119"/>
      <c r="D158" s="120" t="s">
        <v>77</v>
      </c>
      <c r="E158" s="121" t="s">
        <v>2156</v>
      </c>
      <c r="F158" s="121" t="s">
        <v>2328</v>
      </c>
      <c r="I158" s="122"/>
      <c r="J158" s="123">
        <f>BK158</f>
        <v>0</v>
      </c>
      <c r="L158" s="119"/>
      <c r="M158" s="124"/>
      <c r="P158" s="125">
        <f>P159</f>
        <v>0</v>
      </c>
      <c r="R158" s="125">
        <f>R159</f>
        <v>0</v>
      </c>
      <c r="T158" s="126">
        <f>T159</f>
        <v>0</v>
      </c>
      <c r="AR158" s="120" t="s">
        <v>88</v>
      </c>
      <c r="AT158" s="127" t="s">
        <v>77</v>
      </c>
      <c r="AU158" s="127" t="s">
        <v>78</v>
      </c>
      <c r="AY158" s="120" t="s">
        <v>162</v>
      </c>
      <c r="BK158" s="128">
        <f>BK159</f>
        <v>0</v>
      </c>
    </row>
    <row r="159" spans="2:65" s="11" customFormat="1" ht="22.9" customHeight="1">
      <c r="B159" s="119"/>
      <c r="D159" s="120" t="s">
        <v>77</v>
      </c>
      <c r="E159" s="129" t="s">
        <v>2032</v>
      </c>
      <c r="F159" s="129" t="s">
        <v>1</v>
      </c>
      <c r="I159" s="122"/>
      <c r="J159" s="130">
        <f>BK159</f>
        <v>0</v>
      </c>
      <c r="L159" s="119"/>
      <c r="M159" s="124"/>
      <c r="P159" s="125">
        <f>SUM(P160:P189)</f>
        <v>0</v>
      </c>
      <c r="R159" s="125">
        <f>SUM(R160:R189)</f>
        <v>0</v>
      </c>
      <c r="T159" s="126">
        <f>SUM(T160:T189)</f>
        <v>0</v>
      </c>
      <c r="AR159" s="120" t="s">
        <v>88</v>
      </c>
      <c r="AT159" s="127" t="s">
        <v>77</v>
      </c>
      <c r="AU159" s="127" t="s">
        <v>86</v>
      </c>
      <c r="AY159" s="120" t="s">
        <v>162</v>
      </c>
      <c r="BK159" s="128">
        <f>SUM(BK160:BK189)</f>
        <v>0</v>
      </c>
    </row>
    <row r="160" spans="2:65" s="1" customFormat="1" ht="16.5" customHeight="1">
      <c r="B160" s="31"/>
      <c r="C160" s="131" t="s">
        <v>7</v>
      </c>
      <c r="D160" s="131" t="s">
        <v>165</v>
      </c>
      <c r="E160" s="132" t="s">
        <v>2329</v>
      </c>
      <c r="F160" s="133" t="s">
        <v>2330</v>
      </c>
      <c r="G160" s="134" t="s">
        <v>208</v>
      </c>
      <c r="H160" s="135">
        <v>184</v>
      </c>
      <c r="I160" s="136"/>
      <c r="J160" s="137">
        <f t="shared" ref="J160:J189" si="20">ROUND(I160*H160,2)</f>
        <v>0</v>
      </c>
      <c r="K160" s="133" t="s">
        <v>1</v>
      </c>
      <c r="L160" s="31"/>
      <c r="M160" s="138" t="s">
        <v>1</v>
      </c>
      <c r="N160" s="139" t="s">
        <v>43</v>
      </c>
      <c r="P160" s="140">
        <f t="shared" ref="P160:P189" si="21">O160*H160</f>
        <v>0</v>
      </c>
      <c r="Q160" s="140">
        <v>0</v>
      </c>
      <c r="R160" s="140">
        <f t="shared" ref="R160:R189" si="22">Q160*H160</f>
        <v>0</v>
      </c>
      <c r="S160" s="140">
        <v>0</v>
      </c>
      <c r="T160" s="141">
        <f t="shared" ref="T160:T189" si="23">S160*H160</f>
        <v>0</v>
      </c>
      <c r="AR160" s="142" t="s">
        <v>245</v>
      </c>
      <c r="AT160" s="142" t="s">
        <v>165</v>
      </c>
      <c r="AU160" s="142" t="s">
        <v>88</v>
      </c>
      <c r="AY160" s="16" t="s">
        <v>162</v>
      </c>
      <c r="BE160" s="143">
        <f t="shared" ref="BE160:BE189" si="24">IF(N160="základní",J160,0)</f>
        <v>0</v>
      </c>
      <c r="BF160" s="143">
        <f t="shared" ref="BF160:BF189" si="25">IF(N160="snížená",J160,0)</f>
        <v>0</v>
      </c>
      <c r="BG160" s="143">
        <f t="shared" ref="BG160:BG189" si="26">IF(N160="zákl. přenesená",J160,0)</f>
        <v>0</v>
      </c>
      <c r="BH160" s="143">
        <f t="shared" ref="BH160:BH189" si="27">IF(N160="sníž. přenesená",J160,0)</f>
        <v>0</v>
      </c>
      <c r="BI160" s="143">
        <f t="shared" ref="BI160:BI189" si="28">IF(N160="nulová",J160,0)</f>
        <v>0</v>
      </c>
      <c r="BJ160" s="16" t="s">
        <v>86</v>
      </c>
      <c r="BK160" s="143">
        <f t="shared" ref="BK160:BK189" si="29">ROUND(I160*H160,2)</f>
        <v>0</v>
      </c>
      <c r="BL160" s="16" t="s">
        <v>245</v>
      </c>
      <c r="BM160" s="142" t="s">
        <v>377</v>
      </c>
    </row>
    <row r="161" spans="2:65" s="1" customFormat="1" ht="16.5" customHeight="1">
      <c r="B161" s="31"/>
      <c r="C161" s="131" t="s">
        <v>275</v>
      </c>
      <c r="D161" s="131" t="s">
        <v>165</v>
      </c>
      <c r="E161" s="132" t="s">
        <v>2331</v>
      </c>
      <c r="F161" s="133" t="s">
        <v>2332</v>
      </c>
      <c r="G161" s="134" t="s">
        <v>208</v>
      </c>
      <c r="H161" s="135">
        <v>86</v>
      </c>
      <c r="I161" s="136"/>
      <c r="J161" s="137">
        <f t="shared" si="20"/>
        <v>0</v>
      </c>
      <c r="K161" s="133" t="s">
        <v>1</v>
      </c>
      <c r="L161" s="31"/>
      <c r="M161" s="138" t="s">
        <v>1</v>
      </c>
      <c r="N161" s="139" t="s">
        <v>43</v>
      </c>
      <c r="P161" s="140">
        <f t="shared" si="21"/>
        <v>0</v>
      </c>
      <c r="Q161" s="140">
        <v>0</v>
      </c>
      <c r="R161" s="140">
        <f t="shared" si="22"/>
        <v>0</v>
      </c>
      <c r="S161" s="140">
        <v>0</v>
      </c>
      <c r="T161" s="141">
        <f t="shared" si="23"/>
        <v>0</v>
      </c>
      <c r="AR161" s="142" t="s">
        <v>245</v>
      </c>
      <c r="AT161" s="142" t="s">
        <v>165</v>
      </c>
      <c r="AU161" s="142" t="s">
        <v>88</v>
      </c>
      <c r="AY161" s="16" t="s">
        <v>162</v>
      </c>
      <c r="BE161" s="143">
        <f t="shared" si="24"/>
        <v>0</v>
      </c>
      <c r="BF161" s="143">
        <f t="shared" si="25"/>
        <v>0</v>
      </c>
      <c r="BG161" s="143">
        <f t="shared" si="26"/>
        <v>0</v>
      </c>
      <c r="BH161" s="143">
        <f t="shared" si="27"/>
        <v>0</v>
      </c>
      <c r="BI161" s="143">
        <f t="shared" si="28"/>
        <v>0</v>
      </c>
      <c r="BJ161" s="16" t="s">
        <v>86</v>
      </c>
      <c r="BK161" s="143">
        <f t="shared" si="29"/>
        <v>0</v>
      </c>
      <c r="BL161" s="16" t="s">
        <v>245</v>
      </c>
      <c r="BM161" s="142" t="s">
        <v>387</v>
      </c>
    </row>
    <row r="162" spans="2:65" s="1" customFormat="1" ht="16.5" customHeight="1">
      <c r="B162" s="31"/>
      <c r="C162" s="131" t="s">
        <v>279</v>
      </c>
      <c r="D162" s="131" t="s">
        <v>165</v>
      </c>
      <c r="E162" s="132" t="s">
        <v>2333</v>
      </c>
      <c r="F162" s="133" t="s">
        <v>2334</v>
      </c>
      <c r="G162" s="134" t="s">
        <v>208</v>
      </c>
      <c r="H162" s="135">
        <v>144</v>
      </c>
      <c r="I162" s="136"/>
      <c r="J162" s="137">
        <f t="shared" si="20"/>
        <v>0</v>
      </c>
      <c r="K162" s="133" t="s">
        <v>1</v>
      </c>
      <c r="L162" s="31"/>
      <c r="M162" s="138" t="s">
        <v>1</v>
      </c>
      <c r="N162" s="139" t="s">
        <v>43</v>
      </c>
      <c r="P162" s="140">
        <f t="shared" si="21"/>
        <v>0</v>
      </c>
      <c r="Q162" s="140">
        <v>0</v>
      </c>
      <c r="R162" s="140">
        <f t="shared" si="22"/>
        <v>0</v>
      </c>
      <c r="S162" s="140">
        <v>0</v>
      </c>
      <c r="T162" s="141">
        <f t="shared" si="23"/>
        <v>0</v>
      </c>
      <c r="AR162" s="142" t="s">
        <v>245</v>
      </c>
      <c r="AT162" s="142" t="s">
        <v>165</v>
      </c>
      <c r="AU162" s="142" t="s">
        <v>88</v>
      </c>
      <c r="AY162" s="16" t="s">
        <v>162</v>
      </c>
      <c r="BE162" s="143">
        <f t="shared" si="24"/>
        <v>0</v>
      </c>
      <c r="BF162" s="143">
        <f t="shared" si="25"/>
        <v>0</v>
      </c>
      <c r="BG162" s="143">
        <f t="shared" si="26"/>
        <v>0</v>
      </c>
      <c r="BH162" s="143">
        <f t="shared" si="27"/>
        <v>0</v>
      </c>
      <c r="BI162" s="143">
        <f t="shared" si="28"/>
        <v>0</v>
      </c>
      <c r="BJ162" s="16" t="s">
        <v>86</v>
      </c>
      <c r="BK162" s="143">
        <f t="shared" si="29"/>
        <v>0</v>
      </c>
      <c r="BL162" s="16" t="s">
        <v>245</v>
      </c>
      <c r="BM162" s="142" t="s">
        <v>396</v>
      </c>
    </row>
    <row r="163" spans="2:65" s="1" customFormat="1" ht="16.5" customHeight="1">
      <c r="B163" s="31"/>
      <c r="C163" s="131" t="s">
        <v>283</v>
      </c>
      <c r="D163" s="131" t="s">
        <v>165</v>
      </c>
      <c r="E163" s="132" t="s">
        <v>2335</v>
      </c>
      <c r="F163" s="133" t="s">
        <v>2336</v>
      </c>
      <c r="G163" s="134" t="s">
        <v>208</v>
      </c>
      <c r="H163" s="135">
        <v>100</v>
      </c>
      <c r="I163" s="136"/>
      <c r="J163" s="137">
        <f t="shared" si="20"/>
        <v>0</v>
      </c>
      <c r="K163" s="133" t="s">
        <v>1</v>
      </c>
      <c r="L163" s="31"/>
      <c r="M163" s="138" t="s">
        <v>1</v>
      </c>
      <c r="N163" s="139" t="s">
        <v>43</v>
      </c>
      <c r="P163" s="140">
        <f t="shared" si="21"/>
        <v>0</v>
      </c>
      <c r="Q163" s="140">
        <v>0</v>
      </c>
      <c r="R163" s="140">
        <f t="shared" si="22"/>
        <v>0</v>
      </c>
      <c r="S163" s="140">
        <v>0</v>
      </c>
      <c r="T163" s="141">
        <f t="shared" si="23"/>
        <v>0</v>
      </c>
      <c r="AR163" s="142" t="s">
        <v>245</v>
      </c>
      <c r="AT163" s="142" t="s">
        <v>165</v>
      </c>
      <c r="AU163" s="142" t="s">
        <v>88</v>
      </c>
      <c r="AY163" s="16" t="s">
        <v>162</v>
      </c>
      <c r="BE163" s="143">
        <f t="shared" si="24"/>
        <v>0</v>
      </c>
      <c r="BF163" s="143">
        <f t="shared" si="25"/>
        <v>0</v>
      </c>
      <c r="BG163" s="143">
        <f t="shared" si="26"/>
        <v>0</v>
      </c>
      <c r="BH163" s="143">
        <f t="shared" si="27"/>
        <v>0</v>
      </c>
      <c r="BI163" s="143">
        <f t="shared" si="28"/>
        <v>0</v>
      </c>
      <c r="BJ163" s="16" t="s">
        <v>86</v>
      </c>
      <c r="BK163" s="143">
        <f t="shared" si="29"/>
        <v>0</v>
      </c>
      <c r="BL163" s="16" t="s">
        <v>245</v>
      </c>
      <c r="BM163" s="142" t="s">
        <v>408</v>
      </c>
    </row>
    <row r="164" spans="2:65" s="1" customFormat="1" ht="16.5" customHeight="1">
      <c r="B164" s="31"/>
      <c r="C164" s="131" t="s">
        <v>287</v>
      </c>
      <c r="D164" s="131" t="s">
        <v>165</v>
      </c>
      <c r="E164" s="132" t="s">
        <v>2337</v>
      </c>
      <c r="F164" s="133" t="s">
        <v>2338</v>
      </c>
      <c r="G164" s="134" t="s">
        <v>208</v>
      </c>
      <c r="H164" s="135">
        <v>150</v>
      </c>
      <c r="I164" s="136"/>
      <c r="J164" s="137">
        <f t="shared" si="20"/>
        <v>0</v>
      </c>
      <c r="K164" s="133" t="s">
        <v>1</v>
      </c>
      <c r="L164" s="31"/>
      <c r="M164" s="138" t="s">
        <v>1</v>
      </c>
      <c r="N164" s="139" t="s">
        <v>43</v>
      </c>
      <c r="P164" s="140">
        <f t="shared" si="21"/>
        <v>0</v>
      </c>
      <c r="Q164" s="140">
        <v>0</v>
      </c>
      <c r="R164" s="140">
        <f t="shared" si="22"/>
        <v>0</v>
      </c>
      <c r="S164" s="140">
        <v>0</v>
      </c>
      <c r="T164" s="141">
        <f t="shared" si="23"/>
        <v>0</v>
      </c>
      <c r="AR164" s="142" t="s">
        <v>245</v>
      </c>
      <c r="AT164" s="142" t="s">
        <v>165</v>
      </c>
      <c r="AU164" s="142" t="s">
        <v>88</v>
      </c>
      <c r="AY164" s="16" t="s">
        <v>162</v>
      </c>
      <c r="BE164" s="143">
        <f t="shared" si="24"/>
        <v>0</v>
      </c>
      <c r="BF164" s="143">
        <f t="shared" si="25"/>
        <v>0</v>
      </c>
      <c r="BG164" s="143">
        <f t="shared" si="26"/>
        <v>0</v>
      </c>
      <c r="BH164" s="143">
        <f t="shared" si="27"/>
        <v>0</v>
      </c>
      <c r="BI164" s="143">
        <f t="shared" si="28"/>
        <v>0</v>
      </c>
      <c r="BJ164" s="16" t="s">
        <v>86</v>
      </c>
      <c r="BK164" s="143">
        <f t="shared" si="29"/>
        <v>0</v>
      </c>
      <c r="BL164" s="16" t="s">
        <v>245</v>
      </c>
      <c r="BM164" s="142" t="s">
        <v>419</v>
      </c>
    </row>
    <row r="165" spans="2:65" s="1" customFormat="1" ht="16.5" customHeight="1">
      <c r="B165" s="31"/>
      <c r="C165" s="131" t="s">
        <v>291</v>
      </c>
      <c r="D165" s="131" t="s">
        <v>165</v>
      </c>
      <c r="E165" s="132" t="s">
        <v>2339</v>
      </c>
      <c r="F165" s="133" t="s">
        <v>2340</v>
      </c>
      <c r="G165" s="134" t="s">
        <v>208</v>
      </c>
      <c r="H165" s="135">
        <v>47</v>
      </c>
      <c r="I165" s="136"/>
      <c r="J165" s="137">
        <f t="shared" si="20"/>
        <v>0</v>
      </c>
      <c r="K165" s="133" t="s">
        <v>1</v>
      </c>
      <c r="L165" s="31"/>
      <c r="M165" s="138" t="s">
        <v>1</v>
      </c>
      <c r="N165" s="139" t="s">
        <v>43</v>
      </c>
      <c r="P165" s="140">
        <f t="shared" si="21"/>
        <v>0</v>
      </c>
      <c r="Q165" s="140">
        <v>0</v>
      </c>
      <c r="R165" s="140">
        <f t="shared" si="22"/>
        <v>0</v>
      </c>
      <c r="S165" s="140">
        <v>0</v>
      </c>
      <c r="T165" s="141">
        <f t="shared" si="23"/>
        <v>0</v>
      </c>
      <c r="AR165" s="142" t="s">
        <v>245</v>
      </c>
      <c r="AT165" s="142" t="s">
        <v>165</v>
      </c>
      <c r="AU165" s="142" t="s">
        <v>88</v>
      </c>
      <c r="AY165" s="16" t="s">
        <v>162</v>
      </c>
      <c r="BE165" s="143">
        <f t="shared" si="24"/>
        <v>0</v>
      </c>
      <c r="BF165" s="143">
        <f t="shared" si="25"/>
        <v>0</v>
      </c>
      <c r="BG165" s="143">
        <f t="shared" si="26"/>
        <v>0</v>
      </c>
      <c r="BH165" s="143">
        <f t="shared" si="27"/>
        <v>0</v>
      </c>
      <c r="BI165" s="143">
        <f t="shared" si="28"/>
        <v>0</v>
      </c>
      <c r="BJ165" s="16" t="s">
        <v>86</v>
      </c>
      <c r="BK165" s="143">
        <f t="shared" si="29"/>
        <v>0</v>
      </c>
      <c r="BL165" s="16" t="s">
        <v>245</v>
      </c>
      <c r="BM165" s="142" t="s">
        <v>429</v>
      </c>
    </row>
    <row r="166" spans="2:65" s="1" customFormat="1" ht="16.5" customHeight="1">
      <c r="B166" s="31"/>
      <c r="C166" s="131" t="s">
        <v>295</v>
      </c>
      <c r="D166" s="131" t="s">
        <v>165</v>
      </c>
      <c r="E166" s="132" t="s">
        <v>2341</v>
      </c>
      <c r="F166" s="133" t="s">
        <v>2342</v>
      </c>
      <c r="G166" s="134" t="s">
        <v>208</v>
      </c>
      <c r="H166" s="135">
        <v>20</v>
      </c>
      <c r="I166" s="136"/>
      <c r="J166" s="137">
        <f t="shared" si="20"/>
        <v>0</v>
      </c>
      <c r="K166" s="133" t="s">
        <v>1</v>
      </c>
      <c r="L166" s="31"/>
      <c r="M166" s="138" t="s">
        <v>1</v>
      </c>
      <c r="N166" s="139" t="s">
        <v>43</v>
      </c>
      <c r="P166" s="140">
        <f t="shared" si="21"/>
        <v>0</v>
      </c>
      <c r="Q166" s="140">
        <v>0</v>
      </c>
      <c r="R166" s="140">
        <f t="shared" si="22"/>
        <v>0</v>
      </c>
      <c r="S166" s="140">
        <v>0</v>
      </c>
      <c r="T166" s="141">
        <f t="shared" si="23"/>
        <v>0</v>
      </c>
      <c r="AR166" s="142" t="s">
        <v>245</v>
      </c>
      <c r="AT166" s="142" t="s">
        <v>165</v>
      </c>
      <c r="AU166" s="142" t="s">
        <v>88</v>
      </c>
      <c r="AY166" s="16" t="s">
        <v>162</v>
      </c>
      <c r="BE166" s="143">
        <f t="shared" si="24"/>
        <v>0</v>
      </c>
      <c r="BF166" s="143">
        <f t="shared" si="25"/>
        <v>0</v>
      </c>
      <c r="BG166" s="143">
        <f t="shared" si="26"/>
        <v>0</v>
      </c>
      <c r="BH166" s="143">
        <f t="shared" si="27"/>
        <v>0</v>
      </c>
      <c r="BI166" s="143">
        <f t="shared" si="28"/>
        <v>0</v>
      </c>
      <c r="BJ166" s="16" t="s">
        <v>86</v>
      </c>
      <c r="BK166" s="143">
        <f t="shared" si="29"/>
        <v>0</v>
      </c>
      <c r="BL166" s="16" t="s">
        <v>245</v>
      </c>
      <c r="BM166" s="142" t="s">
        <v>438</v>
      </c>
    </row>
    <row r="167" spans="2:65" s="1" customFormat="1" ht="16.5" customHeight="1">
      <c r="B167" s="31"/>
      <c r="C167" s="131" t="s">
        <v>299</v>
      </c>
      <c r="D167" s="131" t="s">
        <v>165</v>
      </c>
      <c r="E167" s="132" t="s">
        <v>2343</v>
      </c>
      <c r="F167" s="133" t="s">
        <v>2344</v>
      </c>
      <c r="G167" s="134" t="s">
        <v>2345</v>
      </c>
      <c r="H167" s="135">
        <v>10</v>
      </c>
      <c r="I167" s="136"/>
      <c r="J167" s="137">
        <f t="shared" si="20"/>
        <v>0</v>
      </c>
      <c r="K167" s="133" t="s">
        <v>1</v>
      </c>
      <c r="L167" s="31"/>
      <c r="M167" s="138" t="s">
        <v>1</v>
      </c>
      <c r="N167" s="139" t="s">
        <v>43</v>
      </c>
      <c r="P167" s="140">
        <f t="shared" si="21"/>
        <v>0</v>
      </c>
      <c r="Q167" s="140">
        <v>0</v>
      </c>
      <c r="R167" s="140">
        <f t="shared" si="22"/>
        <v>0</v>
      </c>
      <c r="S167" s="140">
        <v>0</v>
      </c>
      <c r="T167" s="141">
        <f t="shared" si="23"/>
        <v>0</v>
      </c>
      <c r="AR167" s="142" t="s">
        <v>245</v>
      </c>
      <c r="AT167" s="142" t="s">
        <v>165</v>
      </c>
      <c r="AU167" s="142" t="s">
        <v>88</v>
      </c>
      <c r="AY167" s="16" t="s">
        <v>162</v>
      </c>
      <c r="BE167" s="143">
        <f t="shared" si="24"/>
        <v>0</v>
      </c>
      <c r="BF167" s="143">
        <f t="shared" si="25"/>
        <v>0</v>
      </c>
      <c r="BG167" s="143">
        <f t="shared" si="26"/>
        <v>0</v>
      </c>
      <c r="BH167" s="143">
        <f t="shared" si="27"/>
        <v>0</v>
      </c>
      <c r="BI167" s="143">
        <f t="shared" si="28"/>
        <v>0</v>
      </c>
      <c r="BJ167" s="16" t="s">
        <v>86</v>
      </c>
      <c r="BK167" s="143">
        <f t="shared" si="29"/>
        <v>0</v>
      </c>
      <c r="BL167" s="16" t="s">
        <v>245</v>
      </c>
      <c r="BM167" s="142" t="s">
        <v>448</v>
      </c>
    </row>
    <row r="168" spans="2:65" s="1" customFormat="1" ht="16.5" customHeight="1">
      <c r="B168" s="31"/>
      <c r="C168" s="131" t="s">
        <v>304</v>
      </c>
      <c r="D168" s="131" t="s">
        <v>165</v>
      </c>
      <c r="E168" s="132" t="s">
        <v>2346</v>
      </c>
      <c r="F168" s="133" t="s">
        <v>2347</v>
      </c>
      <c r="G168" s="134" t="s">
        <v>208</v>
      </c>
      <c r="H168" s="135">
        <v>184</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245</v>
      </c>
      <c r="AT168" s="142" t="s">
        <v>165</v>
      </c>
      <c r="AU168" s="142" t="s">
        <v>88</v>
      </c>
      <c r="AY168" s="16" t="s">
        <v>162</v>
      </c>
      <c r="BE168" s="143">
        <f t="shared" si="24"/>
        <v>0</v>
      </c>
      <c r="BF168" s="143">
        <f t="shared" si="25"/>
        <v>0</v>
      </c>
      <c r="BG168" s="143">
        <f t="shared" si="26"/>
        <v>0</v>
      </c>
      <c r="BH168" s="143">
        <f t="shared" si="27"/>
        <v>0</v>
      </c>
      <c r="BI168" s="143">
        <f t="shared" si="28"/>
        <v>0</v>
      </c>
      <c r="BJ168" s="16" t="s">
        <v>86</v>
      </c>
      <c r="BK168" s="143">
        <f t="shared" si="29"/>
        <v>0</v>
      </c>
      <c r="BL168" s="16" t="s">
        <v>245</v>
      </c>
      <c r="BM168" s="142" t="s">
        <v>457</v>
      </c>
    </row>
    <row r="169" spans="2:65" s="1" customFormat="1" ht="16.5" customHeight="1">
      <c r="B169" s="31"/>
      <c r="C169" s="131" t="s">
        <v>308</v>
      </c>
      <c r="D169" s="131" t="s">
        <v>165</v>
      </c>
      <c r="E169" s="132" t="s">
        <v>2348</v>
      </c>
      <c r="F169" s="133" t="s">
        <v>2349</v>
      </c>
      <c r="G169" s="134" t="s">
        <v>208</v>
      </c>
      <c r="H169" s="135">
        <v>86</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245</v>
      </c>
      <c r="AT169" s="142" t="s">
        <v>165</v>
      </c>
      <c r="AU169" s="142" t="s">
        <v>88</v>
      </c>
      <c r="AY169" s="16" t="s">
        <v>162</v>
      </c>
      <c r="BE169" s="143">
        <f t="shared" si="24"/>
        <v>0</v>
      </c>
      <c r="BF169" s="143">
        <f t="shared" si="25"/>
        <v>0</v>
      </c>
      <c r="BG169" s="143">
        <f t="shared" si="26"/>
        <v>0</v>
      </c>
      <c r="BH169" s="143">
        <f t="shared" si="27"/>
        <v>0</v>
      </c>
      <c r="BI169" s="143">
        <f t="shared" si="28"/>
        <v>0</v>
      </c>
      <c r="BJ169" s="16" t="s">
        <v>86</v>
      </c>
      <c r="BK169" s="143">
        <f t="shared" si="29"/>
        <v>0</v>
      </c>
      <c r="BL169" s="16" t="s">
        <v>245</v>
      </c>
      <c r="BM169" s="142" t="s">
        <v>469</v>
      </c>
    </row>
    <row r="170" spans="2:65" s="1" customFormat="1" ht="16.5" customHeight="1">
      <c r="B170" s="31"/>
      <c r="C170" s="131" t="s">
        <v>313</v>
      </c>
      <c r="D170" s="131" t="s">
        <v>165</v>
      </c>
      <c r="E170" s="132" t="s">
        <v>2350</v>
      </c>
      <c r="F170" s="133" t="s">
        <v>2351</v>
      </c>
      <c r="G170" s="134" t="s">
        <v>208</v>
      </c>
      <c r="H170" s="135">
        <v>80</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245</v>
      </c>
      <c r="AT170" s="142" t="s">
        <v>165</v>
      </c>
      <c r="AU170" s="142" t="s">
        <v>88</v>
      </c>
      <c r="AY170" s="16" t="s">
        <v>162</v>
      </c>
      <c r="BE170" s="143">
        <f t="shared" si="24"/>
        <v>0</v>
      </c>
      <c r="BF170" s="143">
        <f t="shared" si="25"/>
        <v>0</v>
      </c>
      <c r="BG170" s="143">
        <f t="shared" si="26"/>
        <v>0</v>
      </c>
      <c r="BH170" s="143">
        <f t="shared" si="27"/>
        <v>0</v>
      </c>
      <c r="BI170" s="143">
        <f t="shared" si="28"/>
        <v>0</v>
      </c>
      <c r="BJ170" s="16" t="s">
        <v>86</v>
      </c>
      <c r="BK170" s="143">
        <f t="shared" si="29"/>
        <v>0</v>
      </c>
      <c r="BL170" s="16" t="s">
        <v>245</v>
      </c>
      <c r="BM170" s="142" t="s">
        <v>479</v>
      </c>
    </row>
    <row r="171" spans="2:65" s="1" customFormat="1" ht="16.5" customHeight="1">
      <c r="B171" s="31"/>
      <c r="C171" s="131" t="s">
        <v>318</v>
      </c>
      <c r="D171" s="131" t="s">
        <v>165</v>
      </c>
      <c r="E171" s="132" t="s">
        <v>2352</v>
      </c>
      <c r="F171" s="133" t="s">
        <v>2353</v>
      </c>
      <c r="G171" s="134" t="s">
        <v>208</v>
      </c>
      <c r="H171" s="135">
        <v>66</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245</v>
      </c>
      <c r="AT171" s="142" t="s">
        <v>165</v>
      </c>
      <c r="AU171" s="142" t="s">
        <v>88</v>
      </c>
      <c r="AY171" s="16" t="s">
        <v>162</v>
      </c>
      <c r="BE171" s="143">
        <f t="shared" si="24"/>
        <v>0</v>
      </c>
      <c r="BF171" s="143">
        <f t="shared" si="25"/>
        <v>0</v>
      </c>
      <c r="BG171" s="143">
        <f t="shared" si="26"/>
        <v>0</v>
      </c>
      <c r="BH171" s="143">
        <f t="shared" si="27"/>
        <v>0</v>
      </c>
      <c r="BI171" s="143">
        <f t="shared" si="28"/>
        <v>0</v>
      </c>
      <c r="BJ171" s="16" t="s">
        <v>86</v>
      </c>
      <c r="BK171" s="143">
        <f t="shared" si="29"/>
        <v>0</v>
      </c>
      <c r="BL171" s="16" t="s">
        <v>245</v>
      </c>
      <c r="BM171" s="142" t="s">
        <v>489</v>
      </c>
    </row>
    <row r="172" spans="2:65" s="1" customFormat="1" ht="16.5" customHeight="1">
      <c r="B172" s="31"/>
      <c r="C172" s="131" t="s">
        <v>324</v>
      </c>
      <c r="D172" s="131" t="s">
        <v>165</v>
      </c>
      <c r="E172" s="132" t="s">
        <v>2354</v>
      </c>
      <c r="F172" s="133" t="s">
        <v>2355</v>
      </c>
      <c r="G172" s="134" t="s">
        <v>208</v>
      </c>
      <c r="H172" s="135">
        <v>116</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245</v>
      </c>
      <c r="AT172" s="142" t="s">
        <v>165</v>
      </c>
      <c r="AU172" s="142" t="s">
        <v>88</v>
      </c>
      <c r="AY172" s="16" t="s">
        <v>162</v>
      </c>
      <c r="BE172" s="143">
        <f t="shared" si="24"/>
        <v>0</v>
      </c>
      <c r="BF172" s="143">
        <f t="shared" si="25"/>
        <v>0</v>
      </c>
      <c r="BG172" s="143">
        <f t="shared" si="26"/>
        <v>0</v>
      </c>
      <c r="BH172" s="143">
        <f t="shared" si="27"/>
        <v>0</v>
      </c>
      <c r="BI172" s="143">
        <f t="shared" si="28"/>
        <v>0</v>
      </c>
      <c r="BJ172" s="16" t="s">
        <v>86</v>
      </c>
      <c r="BK172" s="143">
        <f t="shared" si="29"/>
        <v>0</v>
      </c>
      <c r="BL172" s="16" t="s">
        <v>245</v>
      </c>
      <c r="BM172" s="142" t="s">
        <v>499</v>
      </c>
    </row>
    <row r="173" spans="2:65" s="1" customFormat="1" ht="16.5" customHeight="1">
      <c r="B173" s="31"/>
      <c r="C173" s="131" t="s">
        <v>330</v>
      </c>
      <c r="D173" s="131" t="s">
        <v>165</v>
      </c>
      <c r="E173" s="132" t="s">
        <v>2356</v>
      </c>
      <c r="F173" s="133" t="s">
        <v>2357</v>
      </c>
      <c r="G173" s="134" t="s">
        <v>208</v>
      </c>
      <c r="H173" s="135">
        <v>23</v>
      </c>
      <c r="I173" s="136"/>
      <c r="J173" s="137">
        <f t="shared" si="20"/>
        <v>0</v>
      </c>
      <c r="K173" s="133" t="s">
        <v>1</v>
      </c>
      <c r="L173" s="31"/>
      <c r="M173" s="138" t="s">
        <v>1</v>
      </c>
      <c r="N173" s="139" t="s">
        <v>43</v>
      </c>
      <c r="P173" s="140">
        <f t="shared" si="21"/>
        <v>0</v>
      </c>
      <c r="Q173" s="140">
        <v>0</v>
      </c>
      <c r="R173" s="140">
        <f t="shared" si="22"/>
        <v>0</v>
      </c>
      <c r="S173" s="140">
        <v>0</v>
      </c>
      <c r="T173" s="141">
        <f t="shared" si="23"/>
        <v>0</v>
      </c>
      <c r="AR173" s="142" t="s">
        <v>245</v>
      </c>
      <c r="AT173" s="142" t="s">
        <v>165</v>
      </c>
      <c r="AU173" s="142" t="s">
        <v>88</v>
      </c>
      <c r="AY173" s="16" t="s">
        <v>162</v>
      </c>
      <c r="BE173" s="143">
        <f t="shared" si="24"/>
        <v>0</v>
      </c>
      <c r="BF173" s="143">
        <f t="shared" si="25"/>
        <v>0</v>
      </c>
      <c r="BG173" s="143">
        <f t="shared" si="26"/>
        <v>0</v>
      </c>
      <c r="BH173" s="143">
        <f t="shared" si="27"/>
        <v>0</v>
      </c>
      <c r="BI173" s="143">
        <f t="shared" si="28"/>
        <v>0</v>
      </c>
      <c r="BJ173" s="16" t="s">
        <v>86</v>
      </c>
      <c r="BK173" s="143">
        <f t="shared" si="29"/>
        <v>0</v>
      </c>
      <c r="BL173" s="16" t="s">
        <v>245</v>
      </c>
      <c r="BM173" s="142" t="s">
        <v>509</v>
      </c>
    </row>
    <row r="174" spans="2:65" s="1" customFormat="1" ht="24.2" customHeight="1">
      <c r="B174" s="31"/>
      <c r="C174" s="131" t="s">
        <v>338</v>
      </c>
      <c r="D174" s="131" t="s">
        <v>165</v>
      </c>
      <c r="E174" s="132" t="s">
        <v>2358</v>
      </c>
      <c r="F174" s="133" t="s">
        <v>2359</v>
      </c>
      <c r="G174" s="134" t="s">
        <v>208</v>
      </c>
      <c r="H174" s="135">
        <v>64</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245</v>
      </c>
      <c r="AT174" s="142" t="s">
        <v>165</v>
      </c>
      <c r="AU174" s="142" t="s">
        <v>88</v>
      </c>
      <c r="AY174" s="16" t="s">
        <v>162</v>
      </c>
      <c r="BE174" s="143">
        <f t="shared" si="24"/>
        <v>0</v>
      </c>
      <c r="BF174" s="143">
        <f t="shared" si="25"/>
        <v>0</v>
      </c>
      <c r="BG174" s="143">
        <f t="shared" si="26"/>
        <v>0</v>
      </c>
      <c r="BH174" s="143">
        <f t="shared" si="27"/>
        <v>0</v>
      </c>
      <c r="BI174" s="143">
        <f t="shared" si="28"/>
        <v>0</v>
      </c>
      <c r="BJ174" s="16" t="s">
        <v>86</v>
      </c>
      <c r="BK174" s="143">
        <f t="shared" si="29"/>
        <v>0</v>
      </c>
      <c r="BL174" s="16" t="s">
        <v>245</v>
      </c>
      <c r="BM174" s="142" t="s">
        <v>519</v>
      </c>
    </row>
    <row r="175" spans="2:65" s="1" customFormat="1" ht="24.2" customHeight="1">
      <c r="B175" s="31"/>
      <c r="C175" s="131" t="s">
        <v>344</v>
      </c>
      <c r="D175" s="131" t="s">
        <v>165</v>
      </c>
      <c r="E175" s="132" t="s">
        <v>2360</v>
      </c>
      <c r="F175" s="133" t="s">
        <v>2361</v>
      </c>
      <c r="G175" s="134" t="s">
        <v>208</v>
      </c>
      <c r="H175" s="135">
        <v>34</v>
      </c>
      <c r="I175" s="136"/>
      <c r="J175" s="137">
        <f t="shared" si="20"/>
        <v>0</v>
      </c>
      <c r="K175" s="133" t="s">
        <v>1</v>
      </c>
      <c r="L175" s="31"/>
      <c r="M175" s="138" t="s">
        <v>1</v>
      </c>
      <c r="N175" s="139" t="s">
        <v>43</v>
      </c>
      <c r="P175" s="140">
        <f t="shared" si="21"/>
        <v>0</v>
      </c>
      <c r="Q175" s="140">
        <v>0</v>
      </c>
      <c r="R175" s="140">
        <f t="shared" si="22"/>
        <v>0</v>
      </c>
      <c r="S175" s="140">
        <v>0</v>
      </c>
      <c r="T175" s="141">
        <f t="shared" si="23"/>
        <v>0</v>
      </c>
      <c r="AR175" s="142" t="s">
        <v>245</v>
      </c>
      <c r="AT175" s="142" t="s">
        <v>165</v>
      </c>
      <c r="AU175" s="142" t="s">
        <v>88</v>
      </c>
      <c r="AY175" s="16" t="s">
        <v>162</v>
      </c>
      <c r="BE175" s="143">
        <f t="shared" si="24"/>
        <v>0</v>
      </c>
      <c r="BF175" s="143">
        <f t="shared" si="25"/>
        <v>0</v>
      </c>
      <c r="BG175" s="143">
        <f t="shared" si="26"/>
        <v>0</v>
      </c>
      <c r="BH175" s="143">
        <f t="shared" si="27"/>
        <v>0</v>
      </c>
      <c r="BI175" s="143">
        <f t="shared" si="28"/>
        <v>0</v>
      </c>
      <c r="BJ175" s="16" t="s">
        <v>86</v>
      </c>
      <c r="BK175" s="143">
        <f t="shared" si="29"/>
        <v>0</v>
      </c>
      <c r="BL175" s="16" t="s">
        <v>245</v>
      </c>
      <c r="BM175" s="142" t="s">
        <v>830</v>
      </c>
    </row>
    <row r="176" spans="2:65" s="1" customFormat="1" ht="24.2" customHeight="1">
      <c r="B176" s="31"/>
      <c r="C176" s="131" t="s">
        <v>350</v>
      </c>
      <c r="D176" s="131" t="s">
        <v>165</v>
      </c>
      <c r="E176" s="132" t="s">
        <v>2362</v>
      </c>
      <c r="F176" s="133" t="s">
        <v>2363</v>
      </c>
      <c r="G176" s="134" t="s">
        <v>208</v>
      </c>
      <c r="H176" s="135">
        <v>34</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245</v>
      </c>
      <c r="AT176" s="142" t="s">
        <v>165</v>
      </c>
      <c r="AU176" s="142" t="s">
        <v>88</v>
      </c>
      <c r="AY176" s="16" t="s">
        <v>162</v>
      </c>
      <c r="BE176" s="143">
        <f t="shared" si="24"/>
        <v>0</v>
      </c>
      <c r="BF176" s="143">
        <f t="shared" si="25"/>
        <v>0</v>
      </c>
      <c r="BG176" s="143">
        <f t="shared" si="26"/>
        <v>0</v>
      </c>
      <c r="BH176" s="143">
        <f t="shared" si="27"/>
        <v>0</v>
      </c>
      <c r="BI176" s="143">
        <f t="shared" si="28"/>
        <v>0</v>
      </c>
      <c r="BJ176" s="16" t="s">
        <v>86</v>
      </c>
      <c r="BK176" s="143">
        <f t="shared" si="29"/>
        <v>0</v>
      </c>
      <c r="BL176" s="16" t="s">
        <v>245</v>
      </c>
      <c r="BM176" s="142" t="s">
        <v>839</v>
      </c>
    </row>
    <row r="177" spans="2:65" s="1" customFormat="1" ht="24.2" customHeight="1">
      <c r="B177" s="31"/>
      <c r="C177" s="131" t="s">
        <v>355</v>
      </c>
      <c r="D177" s="131" t="s">
        <v>165</v>
      </c>
      <c r="E177" s="132" t="s">
        <v>2364</v>
      </c>
      <c r="F177" s="133" t="s">
        <v>2365</v>
      </c>
      <c r="G177" s="134" t="s">
        <v>208</v>
      </c>
      <c r="H177" s="135">
        <v>24</v>
      </c>
      <c r="I177" s="136"/>
      <c r="J177" s="137">
        <f t="shared" si="20"/>
        <v>0</v>
      </c>
      <c r="K177" s="133" t="s">
        <v>1</v>
      </c>
      <c r="L177" s="31"/>
      <c r="M177" s="138" t="s">
        <v>1</v>
      </c>
      <c r="N177" s="139" t="s">
        <v>43</v>
      </c>
      <c r="P177" s="140">
        <f t="shared" si="21"/>
        <v>0</v>
      </c>
      <c r="Q177" s="140">
        <v>0</v>
      </c>
      <c r="R177" s="140">
        <f t="shared" si="22"/>
        <v>0</v>
      </c>
      <c r="S177" s="140">
        <v>0</v>
      </c>
      <c r="T177" s="141">
        <f t="shared" si="23"/>
        <v>0</v>
      </c>
      <c r="AR177" s="142" t="s">
        <v>245</v>
      </c>
      <c r="AT177" s="142" t="s">
        <v>165</v>
      </c>
      <c r="AU177" s="142" t="s">
        <v>88</v>
      </c>
      <c r="AY177" s="16" t="s">
        <v>162</v>
      </c>
      <c r="BE177" s="143">
        <f t="shared" si="24"/>
        <v>0</v>
      </c>
      <c r="BF177" s="143">
        <f t="shared" si="25"/>
        <v>0</v>
      </c>
      <c r="BG177" s="143">
        <f t="shared" si="26"/>
        <v>0</v>
      </c>
      <c r="BH177" s="143">
        <f t="shared" si="27"/>
        <v>0</v>
      </c>
      <c r="BI177" s="143">
        <f t="shared" si="28"/>
        <v>0</v>
      </c>
      <c r="BJ177" s="16" t="s">
        <v>86</v>
      </c>
      <c r="BK177" s="143">
        <f t="shared" si="29"/>
        <v>0</v>
      </c>
      <c r="BL177" s="16" t="s">
        <v>245</v>
      </c>
      <c r="BM177" s="142" t="s">
        <v>848</v>
      </c>
    </row>
    <row r="178" spans="2:65" s="1" customFormat="1" ht="24.2" customHeight="1">
      <c r="B178" s="31"/>
      <c r="C178" s="131" t="s">
        <v>359</v>
      </c>
      <c r="D178" s="131" t="s">
        <v>165</v>
      </c>
      <c r="E178" s="132" t="s">
        <v>2366</v>
      </c>
      <c r="F178" s="133" t="s">
        <v>2367</v>
      </c>
      <c r="G178" s="134" t="s">
        <v>208</v>
      </c>
      <c r="H178" s="135">
        <v>20</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245</v>
      </c>
      <c r="AT178" s="142" t="s">
        <v>165</v>
      </c>
      <c r="AU178" s="142" t="s">
        <v>88</v>
      </c>
      <c r="AY178" s="16" t="s">
        <v>162</v>
      </c>
      <c r="BE178" s="143">
        <f t="shared" si="24"/>
        <v>0</v>
      </c>
      <c r="BF178" s="143">
        <f t="shared" si="25"/>
        <v>0</v>
      </c>
      <c r="BG178" s="143">
        <f t="shared" si="26"/>
        <v>0</v>
      </c>
      <c r="BH178" s="143">
        <f t="shared" si="27"/>
        <v>0</v>
      </c>
      <c r="BI178" s="143">
        <f t="shared" si="28"/>
        <v>0</v>
      </c>
      <c r="BJ178" s="16" t="s">
        <v>86</v>
      </c>
      <c r="BK178" s="143">
        <f t="shared" si="29"/>
        <v>0</v>
      </c>
      <c r="BL178" s="16" t="s">
        <v>245</v>
      </c>
      <c r="BM178" s="142" t="s">
        <v>858</v>
      </c>
    </row>
    <row r="179" spans="2:65" s="1" customFormat="1" ht="16.5" customHeight="1">
      <c r="B179" s="31"/>
      <c r="C179" s="131" t="s">
        <v>364</v>
      </c>
      <c r="D179" s="131" t="s">
        <v>165</v>
      </c>
      <c r="E179" s="132" t="s">
        <v>2368</v>
      </c>
      <c r="F179" s="133" t="s">
        <v>2369</v>
      </c>
      <c r="G179" s="134" t="s">
        <v>208</v>
      </c>
      <c r="H179" s="135">
        <v>850</v>
      </c>
      <c r="I179" s="136"/>
      <c r="J179" s="137">
        <f t="shared" si="20"/>
        <v>0</v>
      </c>
      <c r="K179" s="133" t="s">
        <v>1</v>
      </c>
      <c r="L179" s="31"/>
      <c r="M179" s="138" t="s">
        <v>1</v>
      </c>
      <c r="N179" s="139" t="s">
        <v>43</v>
      </c>
      <c r="P179" s="140">
        <f t="shared" si="21"/>
        <v>0</v>
      </c>
      <c r="Q179" s="140">
        <v>0</v>
      </c>
      <c r="R179" s="140">
        <f t="shared" si="22"/>
        <v>0</v>
      </c>
      <c r="S179" s="140">
        <v>0</v>
      </c>
      <c r="T179" s="141">
        <f t="shared" si="23"/>
        <v>0</v>
      </c>
      <c r="AR179" s="142" t="s">
        <v>245</v>
      </c>
      <c r="AT179" s="142" t="s">
        <v>165</v>
      </c>
      <c r="AU179" s="142" t="s">
        <v>88</v>
      </c>
      <c r="AY179" s="16" t="s">
        <v>162</v>
      </c>
      <c r="BE179" s="143">
        <f t="shared" si="24"/>
        <v>0</v>
      </c>
      <c r="BF179" s="143">
        <f t="shared" si="25"/>
        <v>0</v>
      </c>
      <c r="BG179" s="143">
        <f t="shared" si="26"/>
        <v>0</v>
      </c>
      <c r="BH179" s="143">
        <f t="shared" si="27"/>
        <v>0</v>
      </c>
      <c r="BI179" s="143">
        <f t="shared" si="28"/>
        <v>0</v>
      </c>
      <c r="BJ179" s="16" t="s">
        <v>86</v>
      </c>
      <c r="BK179" s="143">
        <f t="shared" si="29"/>
        <v>0</v>
      </c>
      <c r="BL179" s="16" t="s">
        <v>245</v>
      </c>
      <c r="BM179" s="142" t="s">
        <v>870</v>
      </c>
    </row>
    <row r="180" spans="2:65" s="1" customFormat="1" ht="16.5" customHeight="1">
      <c r="B180" s="31"/>
      <c r="C180" s="131" t="s">
        <v>372</v>
      </c>
      <c r="D180" s="131" t="s">
        <v>165</v>
      </c>
      <c r="E180" s="132" t="s">
        <v>2370</v>
      </c>
      <c r="F180" s="133" t="s">
        <v>2371</v>
      </c>
      <c r="G180" s="134" t="s">
        <v>208</v>
      </c>
      <c r="H180" s="135">
        <v>200</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245</v>
      </c>
      <c r="AT180" s="142" t="s">
        <v>165</v>
      </c>
      <c r="AU180" s="142" t="s">
        <v>88</v>
      </c>
      <c r="AY180" s="16" t="s">
        <v>162</v>
      </c>
      <c r="BE180" s="143">
        <f t="shared" si="24"/>
        <v>0</v>
      </c>
      <c r="BF180" s="143">
        <f t="shared" si="25"/>
        <v>0</v>
      </c>
      <c r="BG180" s="143">
        <f t="shared" si="26"/>
        <v>0</v>
      </c>
      <c r="BH180" s="143">
        <f t="shared" si="27"/>
        <v>0</v>
      </c>
      <c r="BI180" s="143">
        <f t="shared" si="28"/>
        <v>0</v>
      </c>
      <c r="BJ180" s="16" t="s">
        <v>86</v>
      </c>
      <c r="BK180" s="143">
        <f t="shared" si="29"/>
        <v>0</v>
      </c>
      <c r="BL180" s="16" t="s">
        <v>245</v>
      </c>
      <c r="BM180" s="142" t="s">
        <v>882</v>
      </c>
    </row>
    <row r="181" spans="2:65" s="1" customFormat="1" ht="16.5" customHeight="1">
      <c r="B181" s="31"/>
      <c r="C181" s="131" t="s">
        <v>377</v>
      </c>
      <c r="D181" s="131" t="s">
        <v>165</v>
      </c>
      <c r="E181" s="132" t="s">
        <v>2372</v>
      </c>
      <c r="F181" s="133" t="s">
        <v>2373</v>
      </c>
      <c r="G181" s="134" t="s">
        <v>644</v>
      </c>
      <c r="H181" s="135">
        <v>50</v>
      </c>
      <c r="I181" s="136"/>
      <c r="J181" s="137">
        <f t="shared" si="20"/>
        <v>0</v>
      </c>
      <c r="K181" s="133" t="s">
        <v>1</v>
      </c>
      <c r="L181" s="31"/>
      <c r="M181" s="138" t="s">
        <v>1</v>
      </c>
      <c r="N181" s="139" t="s">
        <v>43</v>
      </c>
      <c r="P181" s="140">
        <f t="shared" si="21"/>
        <v>0</v>
      </c>
      <c r="Q181" s="140">
        <v>0</v>
      </c>
      <c r="R181" s="140">
        <f t="shared" si="22"/>
        <v>0</v>
      </c>
      <c r="S181" s="140">
        <v>0</v>
      </c>
      <c r="T181" s="141">
        <f t="shared" si="23"/>
        <v>0</v>
      </c>
      <c r="AR181" s="142" t="s">
        <v>245</v>
      </c>
      <c r="AT181" s="142" t="s">
        <v>165</v>
      </c>
      <c r="AU181" s="142" t="s">
        <v>88</v>
      </c>
      <c r="AY181" s="16" t="s">
        <v>162</v>
      </c>
      <c r="BE181" s="143">
        <f t="shared" si="24"/>
        <v>0</v>
      </c>
      <c r="BF181" s="143">
        <f t="shared" si="25"/>
        <v>0</v>
      </c>
      <c r="BG181" s="143">
        <f t="shared" si="26"/>
        <v>0</v>
      </c>
      <c r="BH181" s="143">
        <f t="shared" si="27"/>
        <v>0</v>
      </c>
      <c r="BI181" s="143">
        <f t="shared" si="28"/>
        <v>0</v>
      </c>
      <c r="BJ181" s="16" t="s">
        <v>86</v>
      </c>
      <c r="BK181" s="143">
        <f t="shared" si="29"/>
        <v>0</v>
      </c>
      <c r="BL181" s="16" t="s">
        <v>245</v>
      </c>
      <c r="BM181" s="142" t="s">
        <v>893</v>
      </c>
    </row>
    <row r="182" spans="2:65" s="1" customFormat="1" ht="16.5" customHeight="1">
      <c r="B182" s="31"/>
      <c r="C182" s="131" t="s">
        <v>381</v>
      </c>
      <c r="D182" s="131" t="s">
        <v>165</v>
      </c>
      <c r="E182" s="132" t="s">
        <v>2374</v>
      </c>
      <c r="F182" s="133" t="s">
        <v>2375</v>
      </c>
      <c r="G182" s="134" t="s">
        <v>644</v>
      </c>
      <c r="H182" s="135">
        <v>22</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245</v>
      </c>
      <c r="AT182" s="142" t="s">
        <v>165</v>
      </c>
      <c r="AU182" s="142" t="s">
        <v>88</v>
      </c>
      <c r="AY182" s="16" t="s">
        <v>162</v>
      </c>
      <c r="BE182" s="143">
        <f t="shared" si="24"/>
        <v>0</v>
      </c>
      <c r="BF182" s="143">
        <f t="shared" si="25"/>
        <v>0</v>
      </c>
      <c r="BG182" s="143">
        <f t="shared" si="26"/>
        <v>0</v>
      </c>
      <c r="BH182" s="143">
        <f t="shared" si="27"/>
        <v>0</v>
      </c>
      <c r="BI182" s="143">
        <f t="shared" si="28"/>
        <v>0</v>
      </c>
      <c r="BJ182" s="16" t="s">
        <v>86</v>
      </c>
      <c r="BK182" s="143">
        <f t="shared" si="29"/>
        <v>0</v>
      </c>
      <c r="BL182" s="16" t="s">
        <v>245</v>
      </c>
      <c r="BM182" s="142" t="s">
        <v>903</v>
      </c>
    </row>
    <row r="183" spans="2:65" s="1" customFormat="1" ht="16.5" customHeight="1">
      <c r="B183" s="31"/>
      <c r="C183" s="131" t="s">
        <v>387</v>
      </c>
      <c r="D183" s="131" t="s">
        <v>165</v>
      </c>
      <c r="E183" s="132" t="s">
        <v>2376</v>
      </c>
      <c r="F183" s="133" t="s">
        <v>2377</v>
      </c>
      <c r="G183" s="134" t="s">
        <v>644</v>
      </c>
      <c r="H183" s="135">
        <v>2</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245</v>
      </c>
      <c r="AT183" s="142" t="s">
        <v>165</v>
      </c>
      <c r="AU183" s="142" t="s">
        <v>88</v>
      </c>
      <c r="AY183" s="16" t="s">
        <v>162</v>
      </c>
      <c r="BE183" s="143">
        <f t="shared" si="24"/>
        <v>0</v>
      </c>
      <c r="BF183" s="143">
        <f t="shared" si="25"/>
        <v>0</v>
      </c>
      <c r="BG183" s="143">
        <f t="shared" si="26"/>
        <v>0</v>
      </c>
      <c r="BH183" s="143">
        <f t="shared" si="27"/>
        <v>0</v>
      </c>
      <c r="BI183" s="143">
        <f t="shared" si="28"/>
        <v>0</v>
      </c>
      <c r="BJ183" s="16" t="s">
        <v>86</v>
      </c>
      <c r="BK183" s="143">
        <f t="shared" si="29"/>
        <v>0</v>
      </c>
      <c r="BL183" s="16" t="s">
        <v>245</v>
      </c>
      <c r="BM183" s="142" t="s">
        <v>912</v>
      </c>
    </row>
    <row r="184" spans="2:65" s="1" customFormat="1" ht="16.5" customHeight="1">
      <c r="B184" s="31"/>
      <c r="C184" s="131" t="s">
        <v>392</v>
      </c>
      <c r="D184" s="131" t="s">
        <v>165</v>
      </c>
      <c r="E184" s="132" t="s">
        <v>2378</v>
      </c>
      <c r="F184" s="133" t="s">
        <v>2379</v>
      </c>
      <c r="G184" s="134" t="s">
        <v>644</v>
      </c>
      <c r="H184" s="135">
        <v>2</v>
      </c>
      <c r="I184" s="136"/>
      <c r="J184" s="137">
        <f t="shared" si="20"/>
        <v>0</v>
      </c>
      <c r="K184" s="133" t="s">
        <v>1</v>
      </c>
      <c r="L184" s="31"/>
      <c r="M184" s="138" t="s">
        <v>1</v>
      </c>
      <c r="N184" s="139" t="s">
        <v>43</v>
      </c>
      <c r="P184" s="140">
        <f t="shared" si="21"/>
        <v>0</v>
      </c>
      <c r="Q184" s="140">
        <v>0</v>
      </c>
      <c r="R184" s="140">
        <f t="shared" si="22"/>
        <v>0</v>
      </c>
      <c r="S184" s="140">
        <v>0</v>
      </c>
      <c r="T184" s="141">
        <f t="shared" si="23"/>
        <v>0</v>
      </c>
      <c r="AR184" s="142" t="s">
        <v>245</v>
      </c>
      <c r="AT184" s="142" t="s">
        <v>165</v>
      </c>
      <c r="AU184" s="142" t="s">
        <v>88</v>
      </c>
      <c r="AY184" s="16" t="s">
        <v>162</v>
      </c>
      <c r="BE184" s="143">
        <f t="shared" si="24"/>
        <v>0</v>
      </c>
      <c r="BF184" s="143">
        <f t="shared" si="25"/>
        <v>0</v>
      </c>
      <c r="BG184" s="143">
        <f t="shared" si="26"/>
        <v>0</v>
      </c>
      <c r="BH184" s="143">
        <f t="shared" si="27"/>
        <v>0</v>
      </c>
      <c r="BI184" s="143">
        <f t="shared" si="28"/>
        <v>0</v>
      </c>
      <c r="BJ184" s="16" t="s">
        <v>86</v>
      </c>
      <c r="BK184" s="143">
        <f t="shared" si="29"/>
        <v>0</v>
      </c>
      <c r="BL184" s="16" t="s">
        <v>245</v>
      </c>
      <c r="BM184" s="142" t="s">
        <v>923</v>
      </c>
    </row>
    <row r="185" spans="2:65" s="1" customFormat="1" ht="16.5" customHeight="1">
      <c r="B185" s="31"/>
      <c r="C185" s="131" t="s">
        <v>396</v>
      </c>
      <c r="D185" s="131" t="s">
        <v>165</v>
      </c>
      <c r="E185" s="132" t="s">
        <v>2380</v>
      </c>
      <c r="F185" s="133" t="s">
        <v>2381</v>
      </c>
      <c r="G185" s="134" t="s">
        <v>644</v>
      </c>
      <c r="H185" s="135">
        <v>796</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245</v>
      </c>
      <c r="AT185" s="142" t="s">
        <v>165</v>
      </c>
      <c r="AU185" s="142" t="s">
        <v>88</v>
      </c>
      <c r="AY185" s="16" t="s">
        <v>162</v>
      </c>
      <c r="BE185" s="143">
        <f t="shared" si="24"/>
        <v>0</v>
      </c>
      <c r="BF185" s="143">
        <f t="shared" si="25"/>
        <v>0</v>
      </c>
      <c r="BG185" s="143">
        <f t="shared" si="26"/>
        <v>0</v>
      </c>
      <c r="BH185" s="143">
        <f t="shared" si="27"/>
        <v>0</v>
      </c>
      <c r="BI185" s="143">
        <f t="shared" si="28"/>
        <v>0</v>
      </c>
      <c r="BJ185" s="16" t="s">
        <v>86</v>
      </c>
      <c r="BK185" s="143">
        <f t="shared" si="29"/>
        <v>0</v>
      </c>
      <c r="BL185" s="16" t="s">
        <v>245</v>
      </c>
      <c r="BM185" s="142" t="s">
        <v>933</v>
      </c>
    </row>
    <row r="186" spans="2:65" s="1" customFormat="1" ht="16.5" customHeight="1">
      <c r="B186" s="31"/>
      <c r="C186" s="131" t="s">
        <v>402</v>
      </c>
      <c r="D186" s="131" t="s">
        <v>165</v>
      </c>
      <c r="E186" s="132" t="s">
        <v>2382</v>
      </c>
      <c r="F186" s="133" t="s">
        <v>2383</v>
      </c>
      <c r="G186" s="134" t="s">
        <v>268</v>
      </c>
      <c r="H186" s="135">
        <v>3000</v>
      </c>
      <c r="I186" s="136"/>
      <c r="J186" s="137">
        <f t="shared" si="20"/>
        <v>0</v>
      </c>
      <c r="K186" s="133" t="s">
        <v>1</v>
      </c>
      <c r="L186" s="31"/>
      <c r="M186" s="138" t="s">
        <v>1</v>
      </c>
      <c r="N186" s="139" t="s">
        <v>43</v>
      </c>
      <c r="P186" s="140">
        <f t="shared" si="21"/>
        <v>0</v>
      </c>
      <c r="Q186" s="140">
        <v>0</v>
      </c>
      <c r="R186" s="140">
        <f t="shared" si="22"/>
        <v>0</v>
      </c>
      <c r="S186" s="140">
        <v>0</v>
      </c>
      <c r="T186" s="141">
        <f t="shared" si="23"/>
        <v>0</v>
      </c>
      <c r="AR186" s="142" t="s">
        <v>245</v>
      </c>
      <c r="AT186" s="142" t="s">
        <v>165</v>
      </c>
      <c r="AU186" s="142" t="s">
        <v>88</v>
      </c>
      <c r="AY186" s="16" t="s">
        <v>162</v>
      </c>
      <c r="BE186" s="143">
        <f t="shared" si="24"/>
        <v>0</v>
      </c>
      <c r="BF186" s="143">
        <f t="shared" si="25"/>
        <v>0</v>
      </c>
      <c r="BG186" s="143">
        <f t="shared" si="26"/>
        <v>0</v>
      </c>
      <c r="BH186" s="143">
        <f t="shared" si="27"/>
        <v>0</v>
      </c>
      <c r="BI186" s="143">
        <f t="shared" si="28"/>
        <v>0</v>
      </c>
      <c r="BJ186" s="16" t="s">
        <v>86</v>
      </c>
      <c r="BK186" s="143">
        <f t="shared" si="29"/>
        <v>0</v>
      </c>
      <c r="BL186" s="16" t="s">
        <v>245</v>
      </c>
      <c r="BM186" s="142" t="s">
        <v>944</v>
      </c>
    </row>
    <row r="187" spans="2:65" s="1" customFormat="1" ht="16.5" customHeight="1">
      <c r="B187" s="31"/>
      <c r="C187" s="131" t="s">
        <v>408</v>
      </c>
      <c r="D187" s="131" t="s">
        <v>165</v>
      </c>
      <c r="E187" s="132" t="s">
        <v>2384</v>
      </c>
      <c r="F187" s="133" t="s">
        <v>2385</v>
      </c>
      <c r="G187" s="134" t="s">
        <v>176</v>
      </c>
      <c r="H187" s="135">
        <v>150</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245</v>
      </c>
      <c r="AT187" s="142" t="s">
        <v>165</v>
      </c>
      <c r="AU187" s="142" t="s">
        <v>88</v>
      </c>
      <c r="AY187" s="16" t="s">
        <v>162</v>
      </c>
      <c r="BE187" s="143">
        <f t="shared" si="24"/>
        <v>0</v>
      </c>
      <c r="BF187" s="143">
        <f t="shared" si="25"/>
        <v>0</v>
      </c>
      <c r="BG187" s="143">
        <f t="shared" si="26"/>
        <v>0</v>
      </c>
      <c r="BH187" s="143">
        <f t="shared" si="27"/>
        <v>0</v>
      </c>
      <c r="BI187" s="143">
        <f t="shared" si="28"/>
        <v>0</v>
      </c>
      <c r="BJ187" s="16" t="s">
        <v>86</v>
      </c>
      <c r="BK187" s="143">
        <f t="shared" si="29"/>
        <v>0</v>
      </c>
      <c r="BL187" s="16" t="s">
        <v>245</v>
      </c>
      <c r="BM187" s="142" t="s">
        <v>956</v>
      </c>
    </row>
    <row r="188" spans="2:65" s="1" customFormat="1" ht="16.5" customHeight="1">
      <c r="B188" s="31"/>
      <c r="C188" s="131" t="s">
        <v>414</v>
      </c>
      <c r="D188" s="131" t="s">
        <v>165</v>
      </c>
      <c r="E188" s="132" t="s">
        <v>2386</v>
      </c>
      <c r="F188" s="133" t="s">
        <v>2387</v>
      </c>
      <c r="G188" s="134" t="s">
        <v>208</v>
      </c>
      <c r="H188" s="135">
        <v>1527</v>
      </c>
      <c r="I188" s="136"/>
      <c r="J188" s="137">
        <f t="shared" si="20"/>
        <v>0</v>
      </c>
      <c r="K188" s="133" t="s">
        <v>1</v>
      </c>
      <c r="L188" s="31"/>
      <c r="M188" s="138" t="s">
        <v>1</v>
      </c>
      <c r="N188" s="139" t="s">
        <v>43</v>
      </c>
      <c r="P188" s="140">
        <f t="shared" si="21"/>
        <v>0</v>
      </c>
      <c r="Q188" s="140">
        <v>0</v>
      </c>
      <c r="R188" s="140">
        <f t="shared" si="22"/>
        <v>0</v>
      </c>
      <c r="S188" s="140">
        <v>0</v>
      </c>
      <c r="T188" s="141">
        <f t="shared" si="23"/>
        <v>0</v>
      </c>
      <c r="AR188" s="142" t="s">
        <v>245</v>
      </c>
      <c r="AT188" s="142" t="s">
        <v>165</v>
      </c>
      <c r="AU188" s="142" t="s">
        <v>88</v>
      </c>
      <c r="AY188" s="16" t="s">
        <v>162</v>
      </c>
      <c r="BE188" s="143">
        <f t="shared" si="24"/>
        <v>0</v>
      </c>
      <c r="BF188" s="143">
        <f t="shared" si="25"/>
        <v>0</v>
      </c>
      <c r="BG188" s="143">
        <f t="shared" si="26"/>
        <v>0</v>
      </c>
      <c r="BH188" s="143">
        <f t="shared" si="27"/>
        <v>0</v>
      </c>
      <c r="BI188" s="143">
        <f t="shared" si="28"/>
        <v>0</v>
      </c>
      <c r="BJ188" s="16" t="s">
        <v>86</v>
      </c>
      <c r="BK188" s="143">
        <f t="shared" si="29"/>
        <v>0</v>
      </c>
      <c r="BL188" s="16" t="s">
        <v>245</v>
      </c>
      <c r="BM188" s="142" t="s">
        <v>965</v>
      </c>
    </row>
    <row r="189" spans="2:65" s="1" customFormat="1" ht="16.5" customHeight="1">
      <c r="B189" s="31"/>
      <c r="C189" s="131" t="s">
        <v>419</v>
      </c>
      <c r="D189" s="131" t="s">
        <v>165</v>
      </c>
      <c r="E189" s="132" t="s">
        <v>2388</v>
      </c>
      <c r="F189" s="133" t="s">
        <v>2389</v>
      </c>
      <c r="G189" s="134" t="s">
        <v>2302</v>
      </c>
      <c r="H189" s="135">
        <v>1.1240000000000001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245</v>
      </c>
      <c r="AT189" s="142" t="s">
        <v>165</v>
      </c>
      <c r="AU189" s="142" t="s">
        <v>88</v>
      </c>
      <c r="AY189" s="16" t="s">
        <v>162</v>
      </c>
      <c r="BE189" s="143">
        <f t="shared" si="24"/>
        <v>0</v>
      </c>
      <c r="BF189" s="143">
        <f t="shared" si="25"/>
        <v>0</v>
      </c>
      <c r="BG189" s="143">
        <f t="shared" si="26"/>
        <v>0</v>
      </c>
      <c r="BH189" s="143">
        <f t="shared" si="27"/>
        <v>0</v>
      </c>
      <c r="BI189" s="143">
        <f t="shared" si="28"/>
        <v>0</v>
      </c>
      <c r="BJ189" s="16" t="s">
        <v>86</v>
      </c>
      <c r="BK189" s="143">
        <f t="shared" si="29"/>
        <v>0</v>
      </c>
      <c r="BL189" s="16" t="s">
        <v>245</v>
      </c>
      <c r="BM189" s="142" t="s">
        <v>973</v>
      </c>
    </row>
    <row r="190" spans="2:65" s="11" customFormat="1" ht="25.9" customHeight="1">
      <c r="B190" s="119"/>
      <c r="D190" s="120" t="s">
        <v>77</v>
      </c>
      <c r="E190" s="121" t="s">
        <v>2188</v>
      </c>
      <c r="F190" s="121" t="s">
        <v>2390</v>
      </c>
      <c r="I190" s="122"/>
      <c r="J190" s="123">
        <f>BK190</f>
        <v>0</v>
      </c>
      <c r="L190" s="119"/>
      <c r="M190" s="124"/>
      <c r="P190" s="125">
        <f>P191</f>
        <v>0</v>
      </c>
      <c r="R190" s="125">
        <f>R191</f>
        <v>0</v>
      </c>
      <c r="T190" s="126">
        <f>T191</f>
        <v>0</v>
      </c>
      <c r="AR190" s="120" t="s">
        <v>88</v>
      </c>
      <c r="AT190" s="127" t="s">
        <v>77</v>
      </c>
      <c r="AU190" s="127" t="s">
        <v>78</v>
      </c>
      <c r="AY190" s="120" t="s">
        <v>162</v>
      </c>
      <c r="BK190" s="128">
        <f>BK191</f>
        <v>0</v>
      </c>
    </row>
    <row r="191" spans="2:65" s="11" customFormat="1" ht="22.9" customHeight="1">
      <c r="B191" s="119"/>
      <c r="D191" s="120" t="s">
        <v>77</v>
      </c>
      <c r="E191" s="129" t="s">
        <v>2032</v>
      </c>
      <c r="F191" s="129" t="s">
        <v>1</v>
      </c>
      <c r="I191" s="122"/>
      <c r="J191" s="130">
        <f>BK191</f>
        <v>0</v>
      </c>
      <c r="L191" s="119"/>
      <c r="M191" s="124"/>
      <c r="P191" s="125">
        <f>SUM(P192:P228)</f>
        <v>0</v>
      </c>
      <c r="R191" s="125">
        <f>SUM(R192:R228)</f>
        <v>0</v>
      </c>
      <c r="T191" s="126">
        <f>SUM(T192:T228)</f>
        <v>0</v>
      </c>
      <c r="AR191" s="120" t="s">
        <v>88</v>
      </c>
      <c r="AT191" s="127" t="s">
        <v>77</v>
      </c>
      <c r="AU191" s="127" t="s">
        <v>86</v>
      </c>
      <c r="AY191" s="120" t="s">
        <v>162</v>
      </c>
      <c r="BK191" s="128">
        <f>SUM(BK192:BK228)</f>
        <v>0</v>
      </c>
    </row>
    <row r="192" spans="2:65" s="1" customFormat="1" ht="16.5" customHeight="1">
      <c r="B192" s="31"/>
      <c r="C192" s="131" t="s">
        <v>423</v>
      </c>
      <c r="D192" s="131" t="s">
        <v>165</v>
      </c>
      <c r="E192" s="132" t="s">
        <v>2391</v>
      </c>
      <c r="F192" s="133" t="s">
        <v>2392</v>
      </c>
      <c r="G192" s="134" t="s">
        <v>748</v>
      </c>
      <c r="H192" s="135">
        <v>2</v>
      </c>
      <c r="I192" s="136"/>
      <c r="J192" s="137">
        <f t="shared" ref="J192:J228" si="30">ROUND(I192*H192,2)</f>
        <v>0</v>
      </c>
      <c r="K192" s="133" t="s">
        <v>1</v>
      </c>
      <c r="L192" s="31"/>
      <c r="M192" s="138" t="s">
        <v>1</v>
      </c>
      <c r="N192" s="139" t="s">
        <v>43</v>
      </c>
      <c r="P192" s="140">
        <f t="shared" ref="P192:P228" si="31">O192*H192</f>
        <v>0</v>
      </c>
      <c r="Q192" s="140">
        <v>0</v>
      </c>
      <c r="R192" s="140">
        <f t="shared" ref="R192:R228" si="32">Q192*H192</f>
        <v>0</v>
      </c>
      <c r="S192" s="140">
        <v>0</v>
      </c>
      <c r="T192" s="141">
        <f t="shared" ref="T192:T228" si="33">S192*H192</f>
        <v>0</v>
      </c>
      <c r="AR192" s="142" t="s">
        <v>245</v>
      </c>
      <c r="AT192" s="142" t="s">
        <v>165</v>
      </c>
      <c r="AU192" s="142" t="s">
        <v>88</v>
      </c>
      <c r="AY192" s="16" t="s">
        <v>162</v>
      </c>
      <c r="BE192" s="143">
        <f t="shared" ref="BE192:BE228" si="34">IF(N192="základní",J192,0)</f>
        <v>0</v>
      </c>
      <c r="BF192" s="143">
        <f t="shared" ref="BF192:BF228" si="35">IF(N192="snížená",J192,0)</f>
        <v>0</v>
      </c>
      <c r="BG192" s="143">
        <f t="shared" ref="BG192:BG228" si="36">IF(N192="zákl. přenesená",J192,0)</f>
        <v>0</v>
      </c>
      <c r="BH192" s="143">
        <f t="shared" ref="BH192:BH228" si="37">IF(N192="sníž. přenesená",J192,0)</f>
        <v>0</v>
      </c>
      <c r="BI192" s="143">
        <f t="shared" ref="BI192:BI228" si="38">IF(N192="nulová",J192,0)</f>
        <v>0</v>
      </c>
      <c r="BJ192" s="16" t="s">
        <v>86</v>
      </c>
      <c r="BK192" s="143">
        <f t="shared" ref="BK192:BK228" si="39">ROUND(I192*H192,2)</f>
        <v>0</v>
      </c>
      <c r="BL192" s="16" t="s">
        <v>245</v>
      </c>
      <c r="BM192" s="142" t="s">
        <v>983</v>
      </c>
    </row>
    <row r="193" spans="2:65" s="1" customFormat="1" ht="16.5" customHeight="1">
      <c r="B193" s="31"/>
      <c r="C193" s="131" t="s">
        <v>429</v>
      </c>
      <c r="D193" s="131" t="s">
        <v>165</v>
      </c>
      <c r="E193" s="132" t="s">
        <v>2393</v>
      </c>
      <c r="F193" s="133" t="s">
        <v>2394</v>
      </c>
      <c r="G193" s="134" t="s">
        <v>748</v>
      </c>
      <c r="H193" s="135">
        <v>1</v>
      </c>
      <c r="I193" s="136"/>
      <c r="J193" s="137">
        <f t="shared" si="30"/>
        <v>0</v>
      </c>
      <c r="K193" s="133" t="s">
        <v>1</v>
      </c>
      <c r="L193" s="31"/>
      <c r="M193" s="138" t="s">
        <v>1</v>
      </c>
      <c r="N193" s="139" t="s">
        <v>43</v>
      </c>
      <c r="P193" s="140">
        <f t="shared" si="31"/>
        <v>0</v>
      </c>
      <c r="Q193" s="140">
        <v>0</v>
      </c>
      <c r="R193" s="140">
        <f t="shared" si="32"/>
        <v>0</v>
      </c>
      <c r="S193" s="140">
        <v>0</v>
      </c>
      <c r="T193" s="141">
        <f t="shared" si="33"/>
        <v>0</v>
      </c>
      <c r="AR193" s="142" t="s">
        <v>245</v>
      </c>
      <c r="AT193" s="142" t="s">
        <v>165</v>
      </c>
      <c r="AU193" s="142" t="s">
        <v>88</v>
      </c>
      <c r="AY193" s="16" t="s">
        <v>162</v>
      </c>
      <c r="BE193" s="143">
        <f t="shared" si="34"/>
        <v>0</v>
      </c>
      <c r="BF193" s="143">
        <f t="shared" si="35"/>
        <v>0</v>
      </c>
      <c r="BG193" s="143">
        <f t="shared" si="36"/>
        <v>0</v>
      </c>
      <c r="BH193" s="143">
        <f t="shared" si="37"/>
        <v>0</v>
      </c>
      <c r="BI193" s="143">
        <f t="shared" si="38"/>
        <v>0</v>
      </c>
      <c r="BJ193" s="16" t="s">
        <v>86</v>
      </c>
      <c r="BK193" s="143">
        <f t="shared" si="39"/>
        <v>0</v>
      </c>
      <c r="BL193" s="16" t="s">
        <v>245</v>
      </c>
      <c r="BM193" s="142" t="s">
        <v>993</v>
      </c>
    </row>
    <row r="194" spans="2:65" s="1" customFormat="1" ht="16.5" customHeight="1">
      <c r="B194" s="31"/>
      <c r="C194" s="131" t="s">
        <v>433</v>
      </c>
      <c r="D194" s="131" t="s">
        <v>165</v>
      </c>
      <c r="E194" s="132" t="s">
        <v>2395</v>
      </c>
      <c r="F194" s="133" t="s">
        <v>2396</v>
      </c>
      <c r="G194" s="134" t="s">
        <v>748</v>
      </c>
      <c r="H194" s="135">
        <v>1</v>
      </c>
      <c r="I194" s="136"/>
      <c r="J194" s="137">
        <f t="shared" si="30"/>
        <v>0</v>
      </c>
      <c r="K194" s="133" t="s">
        <v>1</v>
      </c>
      <c r="L194" s="31"/>
      <c r="M194" s="138" t="s">
        <v>1</v>
      </c>
      <c r="N194" s="139" t="s">
        <v>43</v>
      </c>
      <c r="P194" s="140">
        <f t="shared" si="31"/>
        <v>0</v>
      </c>
      <c r="Q194" s="140">
        <v>0</v>
      </c>
      <c r="R194" s="140">
        <f t="shared" si="32"/>
        <v>0</v>
      </c>
      <c r="S194" s="140">
        <v>0</v>
      </c>
      <c r="T194" s="141">
        <f t="shared" si="33"/>
        <v>0</v>
      </c>
      <c r="AR194" s="142" t="s">
        <v>245</v>
      </c>
      <c r="AT194" s="142" t="s">
        <v>165</v>
      </c>
      <c r="AU194" s="142" t="s">
        <v>88</v>
      </c>
      <c r="AY194" s="16" t="s">
        <v>162</v>
      </c>
      <c r="BE194" s="143">
        <f t="shared" si="34"/>
        <v>0</v>
      </c>
      <c r="BF194" s="143">
        <f t="shared" si="35"/>
        <v>0</v>
      </c>
      <c r="BG194" s="143">
        <f t="shared" si="36"/>
        <v>0</v>
      </c>
      <c r="BH194" s="143">
        <f t="shared" si="37"/>
        <v>0</v>
      </c>
      <c r="BI194" s="143">
        <f t="shared" si="38"/>
        <v>0</v>
      </c>
      <c r="BJ194" s="16" t="s">
        <v>86</v>
      </c>
      <c r="BK194" s="143">
        <f t="shared" si="39"/>
        <v>0</v>
      </c>
      <c r="BL194" s="16" t="s">
        <v>245</v>
      </c>
      <c r="BM194" s="142" t="s">
        <v>1002</v>
      </c>
    </row>
    <row r="195" spans="2:65" s="1" customFormat="1" ht="16.5" customHeight="1">
      <c r="B195" s="31"/>
      <c r="C195" s="131" t="s">
        <v>438</v>
      </c>
      <c r="D195" s="131" t="s">
        <v>165</v>
      </c>
      <c r="E195" s="132" t="s">
        <v>2397</v>
      </c>
      <c r="F195" s="133" t="s">
        <v>2398</v>
      </c>
      <c r="G195" s="134" t="s">
        <v>748</v>
      </c>
      <c r="H195" s="135">
        <v>1</v>
      </c>
      <c r="I195" s="136"/>
      <c r="J195" s="137">
        <f t="shared" si="30"/>
        <v>0</v>
      </c>
      <c r="K195" s="133" t="s">
        <v>1</v>
      </c>
      <c r="L195" s="31"/>
      <c r="M195" s="138" t="s">
        <v>1</v>
      </c>
      <c r="N195" s="139" t="s">
        <v>43</v>
      </c>
      <c r="P195" s="140">
        <f t="shared" si="31"/>
        <v>0</v>
      </c>
      <c r="Q195" s="140">
        <v>0</v>
      </c>
      <c r="R195" s="140">
        <f t="shared" si="32"/>
        <v>0</v>
      </c>
      <c r="S195" s="140">
        <v>0</v>
      </c>
      <c r="T195" s="141">
        <f t="shared" si="33"/>
        <v>0</v>
      </c>
      <c r="AR195" s="142" t="s">
        <v>245</v>
      </c>
      <c r="AT195" s="142" t="s">
        <v>165</v>
      </c>
      <c r="AU195" s="142" t="s">
        <v>88</v>
      </c>
      <c r="AY195" s="16" t="s">
        <v>162</v>
      </c>
      <c r="BE195" s="143">
        <f t="shared" si="34"/>
        <v>0</v>
      </c>
      <c r="BF195" s="143">
        <f t="shared" si="35"/>
        <v>0</v>
      </c>
      <c r="BG195" s="143">
        <f t="shared" si="36"/>
        <v>0</v>
      </c>
      <c r="BH195" s="143">
        <f t="shared" si="37"/>
        <v>0</v>
      </c>
      <c r="BI195" s="143">
        <f t="shared" si="38"/>
        <v>0</v>
      </c>
      <c r="BJ195" s="16" t="s">
        <v>86</v>
      </c>
      <c r="BK195" s="143">
        <f t="shared" si="39"/>
        <v>0</v>
      </c>
      <c r="BL195" s="16" t="s">
        <v>245</v>
      </c>
      <c r="BM195" s="142" t="s">
        <v>1014</v>
      </c>
    </row>
    <row r="196" spans="2:65" s="1" customFormat="1" ht="16.5" customHeight="1">
      <c r="B196" s="31"/>
      <c r="C196" s="131" t="s">
        <v>443</v>
      </c>
      <c r="D196" s="131" t="s">
        <v>165</v>
      </c>
      <c r="E196" s="132" t="s">
        <v>2399</v>
      </c>
      <c r="F196" s="133" t="s">
        <v>2400</v>
      </c>
      <c r="G196" s="134" t="s">
        <v>748</v>
      </c>
      <c r="H196" s="135">
        <v>2</v>
      </c>
      <c r="I196" s="136"/>
      <c r="J196" s="137">
        <f t="shared" si="30"/>
        <v>0</v>
      </c>
      <c r="K196" s="133" t="s">
        <v>1</v>
      </c>
      <c r="L196" s="31"/>
      <c r="M196" s="138" t="s">
        <v>1</v>
      </c>
      <c r="N196" s="139" t="s">
        <v>43</v>
      </c>
      <c r="P196" s="140">
        <f t="shared" si="31"/>
        <v>0</v>
      </c>
      <c r="Q196" s="140">
        <v>0</v>
      </c>
      <c r="R196" s="140">
        <f t="shared" si="32"/>
        <v>0</v>
      </c>
      <c r="S196" s="140">
        <v>0</v>
      </c>
      <c r="T196" s="141">
        <f t="shared" si="33"/>
        <v>0</v>
      </c>
      <c r="AR196" s="142" t="s">
        <v>245</v>
      </c>
      <c r="AT196" s="142" t="s">
        <v>165</v>
      </c>
      <c r="AU196" s="142" t="s">
        <v>88</v>
      </c>
      <c r="AY196" s="16" t="s">
        <v>162</v>
      </c>
      <c r="BE196" s="143">
        <f t="shared" si="34"/>
        <v>0</v>
      </c>
      <c r="BF196" s="143">
        <f t="shared" si="35"/>
        <v>0</v>
      </c>
      <c r="BG196" s="143">
        <f t="shared" si="36"/>
        <v>0</v>
      </c>
      <c r="BH196" s="143">
        <f t="shared" si="37"/>
        <v>0</v>
      </c>
      <c r="BI196" s="143">
        <f t="shared" si="38"/>
        <v>0</v>
      </c>
      <c r="BJ196" s="16" t="s">
        <v>86</v>
      </c>
      <c r="BK196" s="143">
        <f t="shared" si="39"/>
        <v>0</v>
      </c>
      <c r="BL196" s="16" t="s">
        <v>245</v>
      </c>
      <c r="BM196" s="142" t="s">
        <v>1025</v>
      </c>
    </row>
    <row r="197" spans="2:65" s="1" customFormat="1" ht="16.5" customHeight="1">
      <c r="B197" s="31"/>
      <c r="C197" s="131" t="s">
        <v>448</v>
      </c>
      <c r="D197" s="131" t="s">
        <v>165</v>
      </c>
      <c r="E197" s="132" t="s">
        <v>2401</v>
      </c>
      <c r="F197" s="133" t="s">
        <v>2402</v>
      </c>
      <c r="G197" s="134" t="s">
        <v>268</v>
      </c>
      <c r="H197" s="135">
        <v>12</v>
      </c>
      <c r="I197" s="136"/>
      <c r="J197" s="137">
        <f t="shared" si="30"/>
        <v>0</v>
      </c>
      <c r="K197" s="133" t="s">
        <v>1</v>
      </c>
      <c r="L197" s="31"/>
      <c r="M197" s="138" t="s">
        <v>1</v>
      </c>
      <c r="N197" s="139" t="s">
        <v>43</v>
      </c>
      <c r="P197" s="140">
        <f t="shared" si="31"/>
        <v>0</v>
      </c>
      <c r="Q197" s="140">
        <v>0</v>
      </c>
      <c r="R197" s="140">
        <f t="shared" si="32"/>
        <v>0</v>
      </c>
      <c r="S197" s="140">
        <v>0</v>
      </c>
      <c r="T197" s="141">
        <f t="shared" si="33"/>
        <v>0</v>
      </c>
      <c r="AR197" s="142" t="s">
        <v>245</v>
      </c>
      <c r="AT197" s="142" t="s">
        <v>165</v>
      </c>
      <c r="AU197" s="142" t="s">
        <v>88</v>
      </c>
      <c r="AY197" s="16" t="s">
        <v>162</v>
      </c>
      <c r="BE197" s="143">
        <f t="shared" si="34"/>
        <v>0</v>
      </c>
      <c r="BF197" s="143">
        <f t="shared" si="35"/>
        <v>0</v>
      </c>
      <c r="BG197" s="143">
        <f t="shared" si="36"/>
        <v>0</v>
      </c>
      <c r="BH197" s="143">
        <f t="shared" si="37"/>
        <v>0</v>
      </c>
      <c r="BI197" s="143">
        <f t="shared" si="38"/>
        <v>0</v>
      </c>
      <c r="BJ197" s="16" t="s">
        <v>86</v>
      </c>
      <c r="BK197" s="143">
        <f t="shared" si="39"/>
        <v>0</v>
      </c>
      <c r="BL197" s="16" t="s">
        <v>245</v>
      </c>
      <c r="BM197" s="142" t="s">
        <v>1034</v>
      </c>
    </row>
    <row r="198" spans="2:65" s="1" customFormat="1" ht="16.5" customHeight="1">
      <c r="B198" s="31"/>
      <c r="C198" s="131" t="s">
        <v>453</v>
      </c>
      <c r="D198" s="131" t="s">
        <v>165</v>
      </c>
      <c r="E198" s="132" t="s">
        <v>2403</v>
      </c>
      <c r="F198" s="133" t="s">
        <v>2404</v>
      </c>
      <c r="G198" s="134" t="s">
        <v>268</v>
      </c>
      <c r="H198" s="135">
        <v>12</v>
      </c>
      <c r="I198" s="136"/>
      <c r="J198" s="137">
        <f t="shared" si="30"/>
        <v>0</v>
      </c>
      <c r="K198" s="133" t="s">
        <v>1</v>
      </c>
      <c r="L198" s="31"/>
      <c r="M198" s="138" t="s">
        <v>1</v>
      </c>
      <c r="N198" s="139" t="s">
        <v>43</v>
      </c>
      <c r="P198" s="140">
        <f t="shared" si="31"/>
        <v>0</v>
      </c>
      <c r="Q198" s="140">
        <v>0</v>
      </c>
      <c r="R198" s="140">
        <f t="shared" si="32"/>
        <v>0</v>
      </c>
      <c r="S198" s="140">
        <v>0</v>
      </c>
      <c r="T198" s="141">
        <f t="shared" si="33"/>
        <v>0</v>
      </c>
      <c r="AR198" s="142" t="s">
        <v>245</v>
      </c>
      <c r="AT198" s="142" t="s">
        <v>165</v>
      </c>
      <c r="AU198" s="142" t="s">
        <v>88</v>
      </c>
      <c r="AY198" s="16" t="s">
        <v>162</v>
      </c>
      <c r="BE198" s="143">
        <f t="shared" si="34"/>
        <v>0</v>
      </c>
      <c r="BF198" s="143">
        <f t="shared" si="35"/>
        <v>0</v>
      </c>
      <c r="BG198" s="143">
        <f t="shared" si="36"/>
        <v>0</v>
      </c>
      <c r="BH198" s="143">
        <f t="shared" si="37"/>
        <v>0</v>
      </c>
      <c r="BI198" s="143">
        <f t="shared" si="38"/>
        <v>0</v>
      </c>
      <c r="BJ198" s="16" t="s">
        <v>86</v>
      </c>
      <c r="BK198" s="143">
        <f t="shared" si="39"/>
        <v>0</v>
      </c>
      <c r="BL198" s="16" t="s">
        <v>245</v>
      </c>
      <c r="BM198" s="142" t="s">
        <v>1042</v>
      </c>
    </row>
    <row r="199" spans="2:65" s="1" customFormat="1" ht="16.5" customHeight="1">
      <c r="B199" s="31"/>
      <c r="C199" s="131" t="s">
        <v>457</v>
      </c>
      <c r="D199" s="131" t="s">
        <v>165</v>
      </c>
      <c r="E199" s="132" t="s">
        <v>2405</v>
      </c>
      <c r="F199" s="133" t="s">
        <v>2406</v>
      </c>
      <c r="G199" s="134" t="s">
        <v>268</v>
      </c>
      <c r="H199" s="135">
        <v>6</v>
      </c>
      <c r="I199" s="136"/>
      <c r="J199" s="137">
        <f t="shared" si="30"/>
        <v>0</v>
      </c>
      <c r="K199" s="133" t="s">
        <v>1</v>
      </c>
      <c r="L199" s="31"/>
      <c r="M199" s="138" t="s">
        <v>1</v>
      </c>
      <c r="N199" s="139" t="s">
        <v>43</v>
      </c>
      <c r="P199" s="140">
        <f t="shared" si="31"/>
        <v>0</v>
      </c>
      <c r="Q199" s="140">
        <v>0</v>
      </c>
      <c r="R199" s="140">
        <f t="shared" si="32"/>
        <v>0</v>
      </c>
      <c r="S199" s="140">
        <v>0</v>
      </c>
      <c r="T199" s="141">
        <f t="shared" si="33"/>
        <v>0</v>
      </c>
      <c r="AR199" s="142" t="s">
        <v>245</v>
      </c>
      <c r="AT199" s="142" t="s">
        <v>165</v>
      </c>
      <c r="AU199" s="142" t="s">
        <v>88</v>
      </c>
      <c r="AY199" s="16" t="s">
        <v>162</v>
      </c>
      <c r="BE199" s="143">
        <f t="shared" si="34"/>
        <v>0</v>
      </c>
      <c r="BF199" s="143">
        <f t="shared" si="35"/>
        <v>0</v>
      </c>
      <c r="BG199" s="143">
        <f t="shared" si="36"/>
        <v>0</v>
      </c>
      <c r="BH199" s="143">
        <f t="shared" si="37"/>
        <v>0</v>
      </c>
      <c r="BI199" s="143">
        <f t="shared" si="38"/>
        <v>0</v>
      </c>
      <c r="BJ199" s="16" t="s">
        <v>86</v>
      </c>
      <c r="BK199" s="143">
        <f t="shared" si="39"/>
        <v>0</v>
      </c>
      <c r="BL199" s="16" t="s">
        <v>245</v>
      </c>
      <c r="BM199" s="142" t="s">
        <v>1051</v>
      </c>
    </row>
    <row r="200" spans="2:65" s="1" customFormat="1" ht="16.5" customHeight="1">
      <c r="B200" s="31"/>
      <c r="C200" s="131" t="s">
        <v>463</v>
      </c>
      <c r="D200" s="131" t="s">
        <v>165</v>
      </c>
      <c r="E200" s="132" t="s">
        <v>2407</v>
      </c>
      <c r="F200" s="133" t="s">
        <v>2408</v>
      </c>
      <c r="G200" s="134" t="s">
        <v>268</v>
      </c>
      <c r="H200" s="135">
        <v>5</v>
      </c>
      <c r="I200" s="136"/>
      <c r="J200" s="137">
        <f t="shared" si="30"/>
        <v>0</v>
      </c>
      <c r="K200" s="133" t="s">
        <v>1</v>
      </c>
      <c r="L200" s="31"/>
      <c r="M200" s="138" t="s">
        <v>1</v>
      </c>
      <c r="N200" s="139" t="s">
        <v>43</v>
      </c>
      <c r="P200" s="140">
        <f t="shared" si="31"/>
        <v>0</v>
      </c>
      <c r="Q200" s="140">
        <v>0</v>
      </c>
      <c r="R200" s="140">
        <f t="shared" si="32"/>
        <v>0</v>
      </c>
      <c r="S200" s="140">
        <v>0</v>
      </c>
      <c r="T200" s="141">
        <f t="shared" si="33"/>
        <v>0</v>
      </c>
      <c r="AR200" s="142" t="s">
        <v>245</v>
      </c>
      <c r="AT200" s="142" t="s">
        <v>165</v>
      </c>
      <c r="AU200" s="142" t="s">
        <v>88</v>
      </c>
      <c r="AY200" s="16" t="s">
        <v>162</v>
      </c>
      <c r="BE200" s="143">
        <f t="shared" si="34"/>
        <v>0</v>
      </c>
      <c r="BF200" s="143">
        <f t="shared" si="35"/>
        <v>0</v>
      </c>
      <c r="BG200" s="143">
        <f t="shared" si="36"/>
        <v>0</v>
      </c>
      <c r="BH200" s="143">
        <f t="shared" si="37"/>
        <v>0</v>
      </c>
      <c r="BI200" s="143">
        <f t="shared" si="38"/>
        <v>0</v>
      </c>
      <c r="BJ200" s="16" t="s">
        <v>86</v>
      </c>
      <c r="BK200" s="143">
        <f t="shared" si="39"/>
        <v>0</v>
      </c>
      <c r="BL200" s="16" t="s">
        <v>245</v>
      </c>
      <c r="BM200" s="142" t="s">
        <v>1061</v>
      </c>
    </row>
    <row r="201" spans="2:65" s="1" customFormat="1" ht="16.5" customHeight="1">
      <c r="B201" s="31"/>
      <c r="C201" s="131" t="s">
        <v>469</v>
      </c>
      <c r="D201" s="131" t="s">
        <v>165</v>
      </c>
      <c r="E201" s="132" t="s">
        <v>2409</v>
      </c>
      <c r="F201" s="133" t="s">
        <v>2410</v>
      </c>
      <c r="G201" s="134" t="s">
        <v>268</v>
      </c>
      <c r="H201" s="135">
        <v>8</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245</v>
      </c>
      <c r="AT201" s="142" t="s">
        <v>165</v>
      </c>
      <c r="AU201" s="142" t="s">
        <v>88</v>
      </c>
      <c r="AY201" s="16" t="s">
        <v>162</v>
      </c>
      <c r="BE201" s="143">
        <f t="shared" si="34"/>
        <v>0</v>
      </c>
      <c r="BF201" s="143">
        <f t="shared" si="35"/>
        <v>0</v>
      </c>
      <c r="BG201" s="143">
        <f t="shared" si="36"/>
        <v>0</v>
      </c>
      <c r="BH201" s="143">
        <f t="shared" si="37"/>
        <v>0</v>
      </c>
      <c r="BI201" s="143">
        <f t="shared" si="38"/>
        <v>0</v>
      </c>
      <c r="BJ201" s="16" t="s">
        <v>86</v>
      </c>
      <c r="BK201" s="143">
        <f t="shared" si="39"/>
        <v>0</v>
      </c>
      <c r="BL201" s="16" t="s">
        <v>245</v>
      </c>
      <c r="BM201" s="142" t="s">
        <v>1073</v>
      </c>
    </row>
    <row r="202" spans="2:65" s="1" customFormat="1" ht="16.5" customHeight="1">
      <c r="B202" s="31"/>
      <c r="C202" s="131" t="s">
        <v>474</v>
      </c>
      <c r="D202" s="131" t="s">
        <v>165</v>
      </c>
      <c r="E202" s="132" t="s">
        <v>2411</v>
      </c>
      <c r="F202" s="133" t="s">
        <v>2412</v>
      </c>
      <c r="G202" s="134" t="s">
        <v>268</v>
      </c>
      <c r="H202" s="135">
        <v>1</v>
      </c>
      <c r="I202" s="136"/>
      <c r="J202" s="137">
        <f t="shared" si="30"/>
        <v>0</v>
      </c>
      <c r="K202" s="133" t="s">
        <v>1</v>
      </c>
      <c r="L202" s="31"/>
      <c r="M202" s="138" t="s">
        <v>1</v>
      </c>
      <c r="N202" s="139" t="s">
        <v>43</v>
      </c>
      <c r="P202" s="140">
        <f t="shared" si="31"/>
        <v>0</v>
      </c>
      <c r="Q202" s="140">
        <v>0</v>
      </c>
      <c r="R202" s="140">
        <f t="shared" si="32"/>
        <v>0</v>
      </c>
      <c r="S202" s="140">
        <v>0</v>
      </c>
      <c r="T202" s="141">
        <f t="shared" si="33"/>
        <v>0</v>
      </c>
      <c r="AR202" s="142" t="s">
        <v>245</v>
      </c>
      <c r="AT202" s="142" t="s">
        <v>165</v>
      </c>
      <c r="AU202" s="142" t="s">
        <v>88</v>
      </c>
      <c r="AY202" s="16" t="s">
        <v>162</v>
      </c>
      <c r="BE202" s="143">
        <f t="shared" si="34"/>
        <v>0</v>
      </c>
      <c r="BF202" s="143">
        <f t="shared" si="35"/>
        <v>0</v>
      </c>
      <c r="BG202" s="143">
        <f t="shared" si="36"/>
        <v>0</v>
      </c>
      <c r="BH202" s="143">
        <f t="shared" si="37"/>
        <v>0</v>
      </c>
      <c r="BI202" s="143">
        <f t="shared" si="38"/>
        <v>0</v>
      </c>
      <c r="BJ202" s="16" t="s">
        <v>86</v>
      </c>
      <c r="BK202" s="143">
        <f t="shared" si="39"/>
        <v>0</v>
      </c>
      <c r="BL202" s="16" t="s">
        <v>245</v>
      </c>
      <c r="BM202" s="142" t="s">
        <v>1085</v>
      </c>
    </row>
    <row r="203" spans="2:65" s="1" customFormat="1" ht="16.5" customHeight="1">
      <c r="B203" s="31"/>
      <c r="C203" s="131" t="s">
        <v>479</v>
      </c>
      <c r="D203" s="131" t="s">
        <v>165</v>
      </c>
      <c r="E203" s="132" t="s">
        <v>2413</v>
      </c>
      <c r="F203" s="133" t="s">
        <v>2414</v>
      </c>
      <c r="G203" s="134" t="s">
        <v>268</v>
      </c>
      <c r="H203" s="135">
        <v>1</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245</v>
      </c>
      <c r="AT203" s="142" t="s">
        <v>165</v>
      </c>
      <c r="AU203" s="142" t="s">
        <v>88</v>
      </c>
      <c r="AY203" s="16" t="s">
        <v>162</v>
      </c>
      <c r="BE203" s="143">
        <f t="shared" si="34"/>
        <v>0</v>
      </c>
      <c r="BF203" s="143">
        <f t="shared" si="35"/>
        <v>0</v>
      </c>
      <c r="BG203" s="143">
        <f t="shared" si="36"/>
        <v>0</v>
      </c>
      <c r="BH203" s="143">
        <f t="shared" si="37"/>
        <v>0</v>
      </c>
      <c r="BI203" s="143">
        <f t="shared" si="38"/>
        <v>0</v>
      </c>
      <c r="BJ203" s="16" t="s">
        <v>86</v>
      </c>
      <c r="BK203" s="143">
        <f t="shared" si="39"/>
        <v>0</v>
      </c>
      <c r="BL203" s="16" t="s">
        <v>245</v>
      </c>
      <c r="BM203" s="142" t="s">
        <v>1098</v>
      </c>
    </row>
    <row r="204" spans="2:65" s="1" customFormat="1" ht="16.5" customHeight="1">
      <c r="B204" s="31"/>
      <c r="C204" s="131" t="s">
        <v>485</v>
      </c>
      <c r="D204" s="131" t="s">
        <v>165</v>
      </c>
      <c r="E204" s="132" t="s">
        <v>2415</v>
      </c>
      <c r="F204" s="133" t="s">
        <v>2416</v>
      </c>
      <c r="G204" s="134" t="s">
        <v>268</v>
      </c>
      <c r="H204" s="135">
        <v>1</v>
      </c>
      <c r="I204" s="136"/>
      <c r="J204" s="137">
        <f t="shared" si="30"/>
        <v>0</v>
      </c>
      <c r="K204" s="133" t="s">
        <v>1</v>
      </c>
      <c r="L204" s="31"/>
      <c r="M204" s="138" t="s">
        <v>1</v>
      </c>
      <c r="N204" s="139" t="s">
        <v>43</v>
      </c>
      <c r="P204" s="140">
        <f t="shared" si="31"/>
        <v>0</v>
      </c>
      <c r="Q204" s="140">
        <v>0</v>
      </c>
      <c r="R204" s="140">
        <f t="shared" si="32"/>
        <v>0</v>
      </c>
      <c r="S204" s="140">
        <v>0</v>
      </c>
      <c r="T204" s="141">
        <f t="shared" si="33"/>
        <v>0</v>
      </c>
      <c r="AR204" s="142" t="s">
        <v>245</v>
      </c>
      <c r="AT204" s="142" t="s">
        <v>165</v>
      </c>
      <c r="AU204" s="142" t="s">
        <v>88</v>
      </c>
      <c r="AY204" s="16" t="s">
        <v>162</v>
      </c>
      <c r="BE204" s="143">
        <f t="shared" si="34"/>
        <v>0</v>
      </c>
      <c r="BF204" s="143">
        <f t="shared" si="35"/>
        <v>0</v>
      </c>
      <c r="BG204" s="143">
        <f t="shared" si="36"/>
        <v>0</v>
      </c>
      <c r="BH204" s="143">
        <f t="shared" si="37"/>
        <v>0</v>
      </c>
      <c r="BI204" s="143">
        <f t="shared" si="38"/>
        <v>0</v>
      </c>
      <c r="BJ204" s="16" t="s">
        <v>86</v>
      </c>
      <c r="BK204" s="143">
        <f t="shared" si="39"/>
        <v>0</v>
      </c>
      <c r="BL204" s="16" t="s">
        <v>245</v>
      </c>
      <c r="BM204" s="142" t="s">
        <v>1107</v>
      </c>
    </row>
    <row r="205" spans="2:65" s="1" customFormat="1" ht="16.5" customHeight="1">
      <c r="B205" s="31"/>
      <c r="C205" s="131" t="s">
        <v>489</v>
      </c>
      <c r="D205" s="131" t="s">
        <v>165</v>
      </c>
      <c r="E205" s="132" t="s">
        <v>2417</v>
      </c>
      <c r="F205" s="133" t="s">
        <v>2418</v>
      </c>
      <c r="G205" s="134" t="s">
        <v>268</v>
      </c>
      <c r="H205" s="135">
        <v>8</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245</v>
      </c>
      <c r="AT205" s="142" t="s">
        <v>165</v>
      </c>
      <c r="AU205" s="142" t="s">
        <v>88</v>
      </c>
      <c r="AY205" s="16" t="s">
        <v>162</v>
      </c>
      <c r="BE205" s="143">
        <f t="shared" si="34"/>
        <v>0</v>
      </c>
      <c r="BF205" s="143">
        <f t="shared" si="35"/>
        <v>0</v>
      </c>
      <c r="BG205" s="143">
        <f t="shared" si="36"/>
        <v>0</v>
      </c>
      <c r="BH205" s="143">
        <f t="shared" si="37"/>
        <v>0</v>
      </c>
      <c r="BI205" s="143">
        <f t="shared" si="38"/>
        <v>0</v>
      </c>
      <c r="BJ205" s="16" t="s">
        <v>86</v>
      </c>
      <c r="BK205" s="143">
        <f t="shared" si="39"/>
        <v>0</v>
      </c>
      <c r="BL205" s="16" t="s">
        <v>245</v>
      </c>
      <c r="BM205" s="142" t="s">
        <v>1117</v>
      </c>
    </row>
    <row r="206" spans="2:65" s="1" customFormat="1" ht="16.5" customHeight="1">
      <c r="B206" s="31"/>
      <c r="C206" s="131" t="s">
        <v>493</v>
      </c>
      <c r="D206" s="131" t="s">
        <v>165</v>
      </c>
      <c r="E206" s="132" t="s">
        <v>2419</v>
      </c>
      <c r="F206" s="133" t="s">
        <v>2420</v>
      </c>
      <c r="G206" s="134" t="s">
        <v>268</v>
      </c>
      <c r="H206" s="135">
        <v>22</v>
      </c>
      <c r="I206" s="136"/>
      <c r="J206" s="137">
        <f t="shared" si="30"/>
        <v>0</v>
      </c>
      <c r="K206" s="133" t="s">
        <v>1</v>
      </c>
      <c r="L206" s="31"/>
      <c r="M206" s="138" t="s">
        <v>1</v>
      </c>
      <c r="N206" s="139" t="s">
        <v>43</v>
      </c>
      <c r="P206" s="140">
        <f t="shared" si="31"/>
        <v>0</v>
      </c>
      <c r="Q206" s="140">
        <v>0</v>
      </c>
      <c r="R206" s="140">
        <f t="shared" si="32"/>
        <v>0</v>
      </c>
      <c r="S206" s="140">
        <v>0</v>
      </c>
      <c r="T206" s="141">
        <f t="shared" si="33"/>
        <v>0</v>
      </c>
      <c r="AR206" s="142" t="s">
        <v>245</v>
      </c>
      <c r="AT206" s="142" t="s">
        <v>165</v>
      </c>
      <c r="AU206" s="142" t="s">
        <v>88</v>
      </c>
      <c r="AY206" s="16" t="s">
        <v>162</v>
      </c>
      <c r="BE206" s="143">
        <f t="shared" si="34"/>
        <v>0</v>
      </c>
      <c r="BF206" s="143">
        <f t="shared" si="35"/>
        <v>0</v>
      </c>
      <c r="BG206" s="143">
        <f t="shared" si="36"/>
        <v>0</v>
      </c>
      <c r="BH206" s="143">
        <f t="shared" si="37"/>
        <v>0</v>
      </c>
      <c r="BI206" s="143">
        <f t="shared" si="38"/>
        <v>0</v>
      </c>
      <c r="BJ206" s="16" t="s">
        <v>86</v>
      </c>
      <c r="BK206" s="143">
        <f t="shared" si="39"/>
        <v>0</v>
      </c>
      <c r="BL206" s="16" t="s">
        <v>245</v>
      </c>
      <c r="BM206" s="142" t="s">
        <v>1127</v>
      </c>
    </row>
    <row r="207" spans="2:65" s="1" customFormat="1" ht="16.5" customHeight="1">
      <c r="B207" s="31"/>
      <c r="C207" s="131" t="s">
        <v>499</v>
      </c>
      <c r="D207" s="131" t="s">
        <v>165</v>
      </c>
      <c r="E207" s="132" t="s">
        <v>2421</v>
      </c>
      <c r="F207" s="133" t="s">
        <v>2422</v>
      </c>
      <c r="G207" s="134" t="s">
        <v>268</v>
      </c>
      <c r="H207" s="135">
        <v>2</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245</v>
      </c>
      <c r="AT207" s="142" t="s">
        <v>165</v>
      </c>
      <c r="AU207" s="142" t="s">
        <v>88</v>
      </c>
      <c r="AY207" s="16" t="s">
        <v>162</v>
      </c>
      <c r="BE207" s="143">
        <f t="shared" si="34"/>
        <v>0</v>
      </c>
      <c r="BF207" s="143">
        <f t="shared" si="35"/>
        <v>0</v>
      </c>
      <c r="BG207" s="143">
        <f t="shared" si="36"/>
        <v>0</v>
      </c>
      <c r="BH207" s="143">
        <f t="shared" si="37"/>
        <v>0</v>
      </c>
      <c r="BI207" s="143">
        <f t="shared" si="38"/>
        <v>0</v>
      </c>
      <c r="BJ207" s="16" t="s">
        <v>86</v>
      </c>
      <c r="BK207" s="143">
        <f t="shared" si="39"/>
        <v>0</v>
      </c>
      <c r="BL207" s="16" t="s">
        <v>245</v>
      </c>
      <c r="BM207" s="142" t="s">
        <v>1133</v>
      </c>
    </row>
    <row r="208" spans="2:65" s="1" customFormat="1" ht="16.5" customHeight="1">
      <c r="B208" s="31"/>
      <c r="C208" s="131" t="s">
        <v>503</v>
      </c>
      <c r="D208" s="131" t="s">
        <v>165</v>
      </c>
      <c r="E208" s="132" t="s">
        <v>2423</v>
      </c>
      <c r="F208" s="133" t="s">
        <v>2424</v>
      </c>
      <c r="G208" s="134" t="s">
        <v>268</v>
      </c>
      <c r="H208" s="135">
        <v>1</v>
      </c>
      <c r="I208" s="136"/>
      <c r="J208" s="137">
        <f t="shared" si="30"/>
        <v>0</v>
      </c>
      <c r="K208" s="133" t="s">
        <v>1</v>
      </c>
      <c r="L208" s="31"/>
      <c r="M208" s="138" t="s">
        <v>1</v>
      </c>
      <c r="N208" s="139" t="s">
        <v>43</v>
      </c>
      <c r="P208" s="140">
        <f t="shared" si="31"/>
        <v>0</v>
      </c>
      <c r="Q208" s="140">
        <v>0</v>
      </c>
      <c r="R208" s="140">
        <f t="shared" si="32"/>
        <v>0</v>
      </c>
      <c r="S208" s="140">
        <v>0</v>
      </c>
      <c r="T208" s="141">
        <f t="shared" si="33"/>
        <v>0</v>
      </c>
      <c r="AR208" s="142" t="s">
        <v>245</v>
      </c>
      <c r="AT208" s="142" t="s">
        <v>165</v>
      </c>
      <c r="AU208" s="142" t="s">
        <v>88</v>
      </c>
      <c r="AY208" s="16" t="s">
        <v>162</v>
      </c>
      <c r="BE208" s="143">
        <f t="shared" si="34"/>
        <v>0</v>
      </c>
      <c r="BF208" s="143">
        <f t="shared" si="35"/>
        <v>0</v>
      </c>
      <c r="BG208" s="143">
        <f t="shared" si="36"/>
        <v>0</v>
      </c>
      <c r="BH208" s="143">
        <f t="shared" si="37"/>
        <v>0</v>
      </c>
      <c r="BI208" s="143">
        <f t="shared" si="38"/>
        <v>0</v>
      </c>
      <c r="BJ208" s="16" t="s">
        <v>86</v>
      </c>
      <c r="BK208" s="143">
        <f t="shared" si="39"/>
        <v>0</v>
      </c>
      <c r="BL208" s="16" t="s">
        <v>245</v>
      </c>
      <c r="BM208" s="142" t="s">
        <v>1141</v>
      </c>
    </row>
    <row r="209" spans="2:65" s="1" customFormat="1" ht="16.5" customHeight="1">
      <c r="B209" s="31"/>
      <c r="C209" s="131" t="s">
        <v>509</v>
      </c>
      <c r="D209" s="131" t="s">
        <v>165</v>
      </c>
      <c r="E209" s="132" t="s">
        <v>2425</v>
      </c>
      <c r="F209" s="133" t="s">
        <v>2426</v>
      </c>
      <c r="G209" s="134" t="s">
        <v>268</v>
      </c>
      <c r="H209" s="135">
        <v>1</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245</v>
      </c>
      <c r="AT209" s="142" t="s">
        <v>165</v>
      </c>
      <c r="AU209" s="142" t="s">
        <v>88</v>
      </c>
      <c r="AY209" s="16" t="s">
        <v>162</v>
      </c>
      <c r="BE209" s="143">
        <f t="shared" si="34"/>
        <v>0</v>
      </c>
      <c r="BF209" s="143">
        <f t="shared" si="35"/>
        <v>0</v>
      </c>
      <c r="BG209" s="143">
        <f t="shared" si="36"/>
        <v>0</v>
      </c>
      <c r="BH209" s="143">
        <f t="shared" si="37"/>
        <v>0</v>
      </c>
      <c r="BI209" s="143">
        <f t="shared" si="38"/>
        <v>0</v>
      </c>
      <c r="BJ209" s="16" t="s">
        <v>86</v>
      </c>
      <c r="BK209" s="143">
        <f t="shared" si="39"/>
        <v>0</v>
      </c>
      <c r="BL209" s="16" t="s">
        <v>245</v>
      </c>
      <c r="BM209" s="142" t="s">
        <v>1152</v>
      </c>
    </row>
    <row r="210" spans="2:65" s="1" customFormat="1" ht="16.5" customHeight="1">
      <c r="B210" s="31"/>
      <c r="C210" s="131" t="s">
        <v>515</v>
      </c>
      <c r="D210" s="131" t="s">
        <v>165</v>
      </c>
      <c r="E210" s="132" t="s">
        <v>2427</v>
      </c>
      <c r="F210" s="133" t="s">
        <v>2428</v>
      </c>
      <c r="G210" s="134" t="s">
        <v>268</v>
      </c>
      <c r="H210" s="135">
        <v>2</v>
      </c>
      <c r="I210" s="136"/>
      <c r="J210" s="137">
        <f t="shared" si="30"/>
        <v>0</v>
      </c>
      <c r="K210" s="133" t="s">
        <v>1</v>
      </c>
      <c r="L210" s="31"/>
      <c r="M210" s="138" t="s">
        <v>1</v>
      </c>
      <c r="N210" s="139" t="s">
        <v>43</v>
      </c>
      <c r="P210" s="140">
        <f t="shared" si="31"/>
        <v>0</v>
      </c>
      <c r="Q210" s="140">
        <v>0</v>
      </c>
      <c r="R210" s="140">
        <f t="shared" si="32"/>
        <v>0</v>
      </c>
      <c r="S210" s="140">
        <v>0</v>
      </c>
      <c r="T210" s="141">
        <f t="shared" si="33"/>
        <v>0</v>
      </c>
      <c r="AR210" s="142" t="s">
        <v>245</v>
      </c>
      <c r="AT210" s="142" t="s">
        <v>165</v>
      </c>
      <c r="AU210" s="142" t="s">
        <v>88</v>
      </c>
      <c r="AY210" s="16" t="s">
        <v>162</v>
      </c>
      <c r="BE210" s="143">
        <f t="shared" si="34"/>
        <v>0</v>
      </c>
      <c r="BF210" s="143">
        <f t="shared" si="35"/>
        <v>0</v>
      </c>
      <c r="BG210" s="143">
        <f t="shared" si="36"/>
        <v>0</v>
      </c>
      <c r="BH210" s="143">
        <f t="shared" si="37"/>
        <v>0</v>
      </c>
      <c r="BI210" s="143">
        <f t="shared" si="38"/>
        <v>0</v>
      </c>
      <c r="BJ210" s="16" t="s">
        <v>86</v>
      </c>
      <c r="BK210" s="143">
        <f t="shared" si="39"/>
        <v>0</v>
      </c>
      <c r="BL210" s="16" t="s">
        <v>245</v>
      </c>
      <c r="BM210" s="142" t="s">
        <v>1162</v>
      </c>
    </row>
    <row r="211" spans="2:65" s="1" customFormat="1" ht="16.5" customHeight="1">
      <c r="B211" s="31"/>
      <c r="C211" s="131" t="s">
        <v>519</v>
      </c>
      <c r="D211" s="131" t="s">
        <v>165</v>
      </c>
      <c r="E211" s="132" t="s">
        <v>2429</v>
      </c>
      <c r="F211" s="133" t="s">
        <v>2430</v>
      </c>
      <c r="G211" s="134" t="s">
        <v>268</v>
      </c>
      <c r="H211" s="135">
        <v>22</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245</v>
      </c>
      <c r="AT211" s="142" t="s">
        <v>165</v>
      </c>
      <c r="AU211" s="142" t="s">
        <v>88</v>
      </c>
      <c r="AY211" s="16" t="s">
        <v>162</v>
      </c>
      <c r="BE211" s="143">
        <f t="shared" si="34"/>
        <v>0</v>
      </c>
      <c r="BF211" s="143">
        <f t="shared" si="35"/>
        <v>0</v>
      </c>
      <c r="BG211" s="143">
        <f t="shared" si="36"/>
        <v>0</v>
      </c>
      <c r="BH211" s="143">
        <f t="shared" si="37"/>
        <v>0</v>
      </c>
      <c r="BI211" s="143">
        <f t="shared" si="38"/>
        <v>0</v>
      </c>
      <c r="BJ211" s="16" t="s">
        <v>86</v>
      </c>
      <c r="BK211" s="143">
        <f t="shared" si="39"/>
        <v>0</v>
      </c>
      <c r="BL211" s="16" t="s">
        <v>245</v>
      </c>
      <c r="BM211" s="142" t="s">
        <v>1171</v>
      </c>
    </row>
    <row r="212" spans="2:65" s="1" customFormat="1" ht="16.5" customHeight="1">
      <c r="B212" s="31"/>
      <c r="C212" s="131" t="s">
        <v>523</v>
      </c>
      <c r="D212" s="131" t="s">
        <v>165</v>
      </c>
      <c r="E212" s="132" t="s">
        <v>2431</v>
      </c>
      <c r="F212" s="133" t="s">
        <v>2432</v>
      </c>
      <c r="G212" s="134" t="s">
        <v>268</v>
      </c>
      <c r="H212" s="135">
        <v>44</v>
      </c>
      <c r="I212" s="136"/>
      <c r="J212" s="137">
        <f t="shared" si="30"/>
        <v>0</v>
      </c>
      <c r="K212" s="133" t="s">
        <v>1</v>
      </c>
      <c r="L212" s="31"/>
      <c r="M212" s="138" t="s">
        <v>1</v>
      </c>
      <c r="N212" s="139" t="s">
        <v>43</v>
      </c>
      <c r="P212" s="140">
        <f t="shared" si="31"/>
        <v>0</v>
      </c>
      <c r="Q212" s="140">
        <v>0</v>
      </c>
      <c r="R212" s="140">
        <f t="shared" si="32"/>
        <v>0</v>
      </c>
      <c r="S212" s="140">
        <v>0</v>
      </c>
      <c r="T212" s="141">
        <f t="shared" si="33"/>
        <v>0</v>
      </c>
      <c r="AR212" s="142" t="s">
        <v>245</v>
      </c>
      <c r="AT212" s="142" t="s">
        <v>165</v>
      </c>
      <c r="AU212" s="142" t="s">
        <v>88</v>
      </c>
      <c r="AY212" s="16" t="s">
        <v>162</v>
      </c>
      <c r="BE212" s="143">
        <f t="shared" si="34"/>
        <v>0</v>
      </c>
      <c r="BF212" s="143">
        <f t="shared" si="35"/>
        <v>0</v>
      </c>
      <c r="BG212" s="143">
        <f t="shared" si="36"/>
        <v>0</v>
      </c>
      <c r="BH212" s="143">
        <f t="shared" si="37"/>
        <v>0</v>
      </c>
      <c r="BI212" s="143">
        <f t="shared" si="38"/>
        <v>0</v>
      </c>
      <c r="BJ212" s="16" t="s">
        <v>86</v>
      </c>
      <c r="BK212" s="143">
        <f t="shared" si="39"/>
        <v>0</v>
      </c>
      <c r="BL212" s="16" t="s">
        <v>245</v>
      </c>
      <c r="BM212" s="142" t="s">
        <v>1181</v>
      </c>
    </row>
    <row r="213" spans="2:65" s="1" customFormat="1" ht="16.5" customHeight="1">
      <c r="B213" s="31"/>
      <c r="C213" s="131" t="s">
        <v>830</v>
      </c>
      <c r="D213" s="131" t="s">
        <v>165</v>
      </c>
      <c r="E213" s="132" t="s">
        <v>2433</v>
      </c>
      <c r="F213" s="133" t="s">
        <v>2434</v>
      </c>
      <c r="G213" s="134" t="s">
        <v>268</v>
      </c>
      <c r="H213" s="135">
        <v>3</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245</v>
      </c>
      <c r="AT213" s="142" t="s">
        <v>165</v>
      </c>
      <c r="AU213" s="142" t="s">
        <v>88</v>
      </c>
      <c r="AY213" s="16" t="s">
        <v>162</v>
      </c>
      <c r="BE213" s="143">
        <f t="shared" si="34"/>
        <v>0</v>
      </c>
      <c r="BF213" s="143">
        <f t="shared" si="35"/>
        <v>0</v>
      </c>
      <c r="BG213" s="143">
        <f t="shared" si="36"/>
        <v>0</v>
      </c>
      <c r="BH213" s="143">
        <f t="shared" si="37"/>
        <v>0</v>
      </c>
      <c r="BI213" s="143">
        <f t="shared" si="38"/>
        <v>0</v>
      </c>
      <c r="BJ213" s="16" t="s">
        <v>86</v>
      </c>
      <c r="BK213" s="143">
        <f t="shared" si="39"/>
        <v>0</v>
      </c>
      <c r="BL213" s="16" t="s">
        <v>245</v>
      </c>
      <c r="BM213" s="142" t="s">
        <v>1190</v>
      </c>
    </row>
    <row r="214" spans="2:65" s="1" customFormat="1" ht="16.5" customHeight="1">
      <c r="B214" s="31"/>
      <c r="C214" s="131" t="s">
        <v>835</v>
      </c>
      <c r="D214" s="131" t="s">
        <v>165</v>
      </c>
      <c r="E214" s="132" t="s">
        <v>2435</v>
      </c>
      <c r="F214" s="133" t="s">
        <v>2436</v>
      </c>
      <c r="G214" s="134" t="s">
        <v>268</v>
      </c>
      <c r="H214" s="135">
        <v>2</v>
      </c>
      <c r="I214" s="136"/>
      <c r="J214" s="137">
        <f t="shared" si="30"/>
        <v>0</v>
      </c>
      <c r="K214" s="133" t="s">
        <v>1</v>
      </c>
      <c r="L214" s="31"/>
      <c r="M214" s="138" t="s">
        <v>1</v>
      </c>
      <c r="N214" s="139" t="s">
        <v>43</v>
      </c>
      <c r="P214" s="140">
        <f t="shared" si="31"/>
        <v>0</v>
      </c>
      <c r="Q214" s="140">
        <v>0</v>
      </c>
      <c r="R214" s="140">
        <f t="shared" si="32"/>
        <v>0</v>
      </c>
      <c r="S214" s="140">
        <v>0</v>
      </c>
      <c r="T214" s="141">
        <f t="shared" si="33"/>
        <v>0</v>
      </c>
      <c r="AR214" s="142" t="s">
        <v>245</v>
      </c>
      <c r="AT214" s="142" t="s">
        <v>165</v>
      </c>
      <c r="AU214" s="142" t="s">
        <v>88</v>
      </c>
      <c r="AY214" s="16" t="s">
        <v>162</v>
      </c>
      <c r="BE214" s="143">
        <f t="shared" si="34"/>
        <v>0</v>
      </c>
      <c r="BF214" s="143">
        <f t="shared" si="35"/>
        <v>0</v>
      </c>
      <c r="BG214" s="143">
        <f t="shared" si="36"/>
        <v>0</v>
      </c>
      <c r="BH214" s="143">
        <f t="shared" si="37"/>
        <v>0</v>
      </c>
      <c r="BI214" s="143">
        <f t="shared" si="38"/>
        <v>0</v>
      </c>
      <c r="BJ214" s="16" t="s">
        <v>86</v>
      </c>
      <c r="BK214" s="143">
        <f t="shared" si="39"/>
        <v>0</v>
      </c>
      <c r="BL214" s="16" t="s">
        <v>245</v>
      </c>
      <c r="BM214" s="142" t="s">
        <v>1198</v>
      </c>
    </row>
    <row r="215" spans="2:65" s="1" customFormat="1" ht="16.5" customHeight="1">
      <c r="B215" s="31"/>
      <c r="C215" s="131" t="s">
        <v>839</v>
      </c>
      <c r="D215" s="131" t="s">
        <v>165</v>
      </c>
      <c r="E215" s="132" t="s">
        <v>2437</v>
      </c>
      <c r="F215" s="133" t="s">
        <v>2438</v>
      </c>
      <c r="G215" s="134" t="s">
        <v>268</v>
      </c>
      <c r="H215" s="135">
        <v>2</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245</v>
      </c>
      <c r="AT215" s="142" t="s">
        <v>165</v>
      </c>
      <c r="AU215" s="142" t="s">
        <v>88</v>
      </c>
      <c r="AY215" s="16" t="s">
        <v>162</v>
      </c>
      <c r="BE215" s="143">
        <f t="shared" si="34"/>
        <v>0</v>
      </c>
      <c r="BF215" s="143">
        <f t="shared" si="35"/>
        <v>0</v>
      </c>
      <c r="BG215" s="143">
        <f t="shared" si="36"/>
        <v>0</v>
      </c>
      <c r="BH215" s="143">
        <f t="shared" si="37"/>
        <v>0</v>
      </c>
      <c r="BI215" s="143">
        <f t="shared" si="38"/>
        <v>0</v>
      </c>
      <c r="BJ215" s="16" t="s">
        <v>86</v>
      </c>
      <c r="BK215" s="143">
        <f t="shared" si="39"/>
        <v>0</v>
      </c>
      <c r="BL215" s="16" t="s">
        <v>245</v>
      </c>
      <c r="BM215" s="142" t="s">
        <v>1206</v>
      </c>
    </row>
    <row r="216" spans="2:65" s="1" customFormat="1" ht="16.5" customHeight="1">
      <c r="B216" s="31"/>
      <c r="C216" s="131" t="s">
        <v>843</v>
      </c>
      <c r="D216" s="131" t="s">
        <v>165</v>
      </c>
      <c r="E216" s="132" t="s">
        <v>2439</v>
      </c>
      <c r="F216" s="133" t="s">
        <v>2440</v>
      </c>
      <c r="G216" s="134" t="s">
        <v>268</v>
      </c>
      <c r="H216" s="135">
        <v>1</v>
      </c>
      <c r="I216" s="136"/>
      <c r="J216" s="137">
        <f t="shared" si="30"/>
        <v>0</v>
      </c>
      <c r="K216" s="133" t="s">
        <v>1</v>
      </c>
      <c r="L216" s="31"/>
      <c r="M216" s="138" t="s">
        <v>1</v>
      </c>
      <c r="N216" s="139" t="s">
        <v>43</v>
      </c>
      <c r="P216" s="140">
        <f t="shared" si="31"/>
        <v>0</v>
      </c>
      <c r="Q216" s="140">
        <v>0</v>
      </c>
      <c r="R216" s="140">
        <f t="shared" si="32"/>
        <v>0</v>
      </c>
      <c r="S216" s="140">
        <v>0</v>
      </c>
      <c r="T216" s="141">
        <f t="shared" si="33"/>
        <v>0</v>
      </c>
      <c r="AR216" s="142" t="s">
        <v>245</v>
      </c>
      <c r="AT216" s="142" t="s">
        <v>165</v>
      </c>
      <c r="AU216" s="142" t="s">
        <v>88</v>
      </c>
      <c r="AY216" s="16" t="s">
        <v>162</v>
      </c>
      <c r="BE216" s="143">
        <f t="shared" si="34"/>
        <v>0</v>
      </c>
      <c r="BF216" s="143">
        <f t="shared" si="35"/>
        <v>0</v>
      </c>
      <c r="BG216" s="143">
        <f t="shared" si="36"/>
        <v>0</v>
      </c>
      <c r="BH216" s="143">
        <f t="shared" si="37"/>
        <v>0</v>
      </c>
      <c r="BI216" s="143">
        <f t="shared" si="38"/>
        <v>0</v>
      </c>
      <c r="BJ216" s="16" t="s">
        <v>86</v>
      </c>
      <c r="BK216" s="143">
        <f t="shared" si="39"/>
        <v>0</v>
      </c>
      <c r="BL216" s="16" t="s">
        <v>245</v>
      </c>
      <c r="BM216" s="142" t="s">
        <v>1214</v>
      </c>
    </row>
    <row r="217" spans="2:65" s="1" customFormat="1" ht="16.5" customHeight="1">
      <c r="B217" s="31"/>
      <c r="C217" s="131" t="s">
        <v>848</v>
      </c>
      <c r="D217" s="131" t="s">
        <v>165</v>
      </c>
      <c r="E217" s="132" t="s">
        <v>2441</v>
      </c>
      <c r="F217" s="133" t="s">
        <v>2442</v>
      </c>
      <c r="G217" s="134" t="s">
        <v>268</v>
      </c>
      <c r="H217" s="135">
        <v>1</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245</v>
      </c>
      <c r="AT217" s="142" t="s">
        <v>165</v>
      </c>
      <c r="AU217" s="142" t="s">
        <v>88</v>
      </c>
      <c r="AY217" s="16" t="s">
        <v>162</v>
      </c>
      <c r="BE217" s="143">
        <f t="shared" si="34"/>
        <v>0</v>
      </c>
      <c r="BF217" s="143">
        <f t="shared" si="35"/>
        <v>0</v>
      </c>
      <c r="BG217" s="143">
        <f t="shared" si="36"/>
        <v>0</v>
      </c>
      <c r="BH217" s="143">
        <f t="shared" si="37"/>
        <v>0</v>
      </c>
      <c r="BI217" s="143">
        <f t="shared" si="38"/>
        <v>0</v>
      </c>
      <c r="BJ217" s="16" t="s">
        <v>86</v>
      </c>
      <c r="BK217" s="143">
        <f t="shared" si="39"/>
        <v>0</v>
      </c>
      <c r="BL217" s="16" t="s">
        <v>245</v>
      </c>
      <c r="BM217" s="142" t="s">
        <v>1223</v>
      </c>
    </row>
    <row r="218" spans="2:65" s="1" customFormat="1" ht="16.5" customHeight="1">
      <c r="B218" s="31"/>
      <c r="C218" s="131" t="s">
        <v>853</v>
      </c>
      <c r="D218" s="131" t="s">
        <v>165</v>
      </c>
      <c r="E218" s="132" t="s">
        <v>2443</v>
      </c>
      <c r="F218" s="133" t="s">
        <v>2444</v>
      </c>
      <c r="G218" s="134" t="s">
        <v>268</v>
      </c>
      <c r="H218" s="135">
        <v>8</v>
      </c>
      <c r="I218" s="136"/>
      <c r="J218" s="137">
        <f t="shared" si="30"/>
        <v>0</v>
      </c>
      <c r="K218" s="133" t="s">
        <v>1</v>
      </c>
      <c r="L218" s="31"/>
      <c r="M218" s="138" t="s">
        <v>1</v>
      </c>
      <c r="N218" s="139" t="s">
        <v>43</v>
      </c>
      <c r="P218" s="140">
        <f t="shared" si="31"/>
        <v>0</v>
      </c>
      <c r="Q218" s="140">
        <v>0</v>
      </c>
      <c r="R218" s="140">
        <f t="shared" si="32"/>
        <v>0</v>
      </c>
      <c r="S218" s="140">
        <v>0</v>
      </c>
      <c r="T218" s="141">
        <f t="shared" si="33"/>
        <v>0</v>
      </c>
      <c r="AR218" s="142" t="s">
        <v>245</v>
      </c>
      <c r="AT218" s="142" t="s">
        <v>165</v>
      </c>
      <c r="AU218" s="142" t="s">
        <v>88</v>
      </c>
      <c r="AY218" s="16" t="s">
        <v>162</v>
      </c>
      <c r="BE218" s="143">
        <f t="shared" si="34"/>
        <v>0</v>
      </c>
      <c r="BF218" s="143">
        <f t="shared" si="35"/>
        <v>0</v>
      </c>
      <c r="BG218" s="143">
        <f t="shared" si="36"/>
        <v>0</v>
      </c>
      <c r="BH218" s="143">
        <f t="shared" si="37"/>
        <v>0</v>
      </c>
      <c r="BI218" s="143">
        <f t="shared" si="38"/>
        <v>0</v>
      </c>
      <c r="BJ218" s="16" t="s">
        <v>86</v>
      </c>
      <c r="BK218" s="143">
        <f t="shared" si="39"/>
        <v>0</v>
      </c>
      <c r="BL218" s="16" t="s">
        <v>245</v>
      </c>
      <c r="BM218" s="142" t="s">
        <v>1232</v>
      </c>
    </row>
    <row r="219" spans="2:65" s="1" customFormat="1" ht="16.5" customHeight="1">
      <c r="B219" s="31"/>
      <c r="C219" s="131" t="s">
        <v>858</v>
      </c>
      <c r="D219" s="131" t="s">
        <v>165</v>
      </c>
      <c r="E219" s="132" t="s">
        <v>2445</v>
      </c>
      <c r="F219" s="133" t="s">
        <v>2446</v>
      </c>
      <c r="G219" s="134" t="s">
        <v>268</v>
      </c>
      <c r="H219" s="135">
        <v>8</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245</v>
      </c>
      <c r="AT219" s="142" t="s">
        <v>165</v>
      </c>
      <c r="AU219" s="142" t="s">
        <v>88</v>
      </c>
      <c r="AY219" s="16" t="s">
        <v>162</v>
      </c>
      <c r="BE219" s="143">
        <f t="shared" si="34"/>
        <v>0</v>
      </c>
      <c r="BF219" s="143">
        <f t="shared" si="35"/>
        <v>0</v>
      </c>
      <c r="BG219" s="143">
        <f t="shared" si="36"/>
        <v>0</v>
      </c>
      <c r="BH219" s="143">
        <f t="shared" si="37"/>
        <v>0</v>
      </c>
      <c r="BI219" s="143">
        <f t="shared" si="38"/>
        <v>0</v>
      </c>
      <c r="BJ219" s="16" t="s">
        <v>86</v>
      </c>
      <c r="BK219" s="143">
        <f t="shared" si="39"/>
        <v>0</v>
      </c>
      <c r="BL219" s="16" t="s">
        <v>245</v>
      </c>
      <c r="BM219" s="142" t="s">
        <v>1240</v>
      </c>
    </row>
    <row r="220" spans="2:65" s="1" customFormat="1" ht="16.5" customHeight="1">
      <c r="B220" s="31"/>
      <c r="C220" s="131" t="s">
        <v>863</v>
      </c>
      <c r="D220" s="131" t="s">
        <v>165</v>
      </c>
      <c r="E220" s="132" t="s">
        <v>2447</v>
      </c>
      <c r="F220" s="133" t="s">
        <v>2448</v>
      </c>
      <c r="G220" s="134" t="s">
        <v>268</v>
      </c>
      <c r="H220" s="135">
        <v>3</v>
      </c>
      <c r="I220" s="136"/>
      <c r="J220" s="137">
        <f t="shared" si="30"/>
        <v>0</v>
      </c>
      <c r="K220" s="133" t="s">
        <v>1</v>
      </c>
      <c r="L220" s="31"/>
      <c r="M220" s="138" t="s">
        <v>1</v>
      </c>
      <c r="N220" s="139" t="s">
        <v>43</v>
      </c>
      <c r="P220" s="140">
        <f t="shared" si="31"/>
        <v>0</v>
      </c>
      <c r="Q220" s="140">
        <v>0</v>
      </c>
      <c r="R220" s="140">
        <f t="shared" si="32"/>
        <v>0</v>
      </c>
      <c r="S220" s="140">
        <v>0</v>
      </c>
      <c r="T220" s="141">
        <f t="shared" si="33"/>
        <v>0</v>
      </c>
      <c r="AR220" s="142" t="s">
        <v>245</v>
      </c>
      <c r="AT220" s="142" t="s">
        <v>165</v>
      </c>
      <c r="AU220" s="142" t="s">
        <v>88</v>
      </c>
      <c r="AY220" s="16" t="s">
        <v>162</v>
      </c>
      <c r="BE220" s="143">
        <f t="shared" si="34"/>
        <v>0</v>
      </c>
      <c r="BF220" s="143">
        <f t="shared" si="35"/>
        <v>0</v>
      </c>
      <c r="BG220" s="143">
        <f t="shared" si="36"/>
        <v>0</v>
      </c>
      <c r="BH220" s="143">
        <f t="shared" si="37"/>
        <v>0</v>
      </c>
      <c r="BI220" s="143">
        <f t="shared" si="38"/>
        <v>0</v>
      </c>
      <c r="BJ220" s="16" t="s">
        <v>86</v>
      </c>
      <c r="BK220" s="143">
        <f t="shared" si="39"/>
        <v>0</v>
      </c>
      <c r="BL220" s="16" t="s">
        <v>245</v>
      </c>
      <c r="BM220" s="142" t="s">
        <v>1249</v>
      </c>
    </row>
    <row r="221" spans="2:65" s="1" customFormat="1" ht="16.5" customHeight="1">
      <c r="B221" s="31"/>
      <c r="C221" s="131" t="s">
        <v>870</v>
      </c>
      <c r="D221" s="131" t="s">
        <v>165</v>
      </c>
      <c r="E221" s="132" t="s">
        <v>2449</v>
      </c>
      <c r="F221" s="133" t="s">
        <v>2450</v>
      </c>
      <c r="G221" s="134" t="s">
        <v>268</v>
      </c>
      <c r="H221" s="135">
        <v>3</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245</v>
      </c>
      <c r="AT221" s="142" t="s">
        <v>165</v>
      </c>
      <c r="AU221" s="142" t="s">
        <v>88</v>
      </c>
      <c r="AY221" s="16" t="s">
        <v>162</v>
      </c>
      <c r="BE221" s="143">
        <f t="shared" si="34"/>
        <v>0</v>
      </c>
      <c r="BF221" s="143">
        <f t="shared" si="35"/>
        <v>0</v>
      </c>
      <c r="BG221" s="143">
        <f t="shared" si="36"/>
        <v>0</v>
      </c>
      <c r="BH221" s="143">
        <f t="shared" si="37"/>
        <v>0</v>
      </c>
      <c r="BI221" s="143">
        <f t="shared" si="38"/>
        <v>0</v>
      </c>
      <c r="BJ221" s="16" t="s">
        <v>86</v>
      </c>
      <c r="BK221" s="143">
        <f t="shared" si="39"/>
        <v>0</v>
      </c>
      <c r="BL221" s="16" t="s">
        <v>245</v>
      </c>
      <c r="BM221" s="142" t="s">
        <v>1258</v>
      </c>
    </row>
    <row r="222" spans="2:65" s="1" customFormat="1" ht="16.5" customHeight="1">
      <c r="B222" s="31"/>
      <c r="C222" s="131" t="s">
        <v>875</v>
      </c>
      <c r="D222" s="131" t="s">
        <v>165</v>
      </c>
      <c r="E222" s="132" t="s">
        <v>2451</v>
      </c>
      <c r="F222" s="133" t="s">
        <v>2452</v>
      </c>
      <c r="G222" s="134" t="s">
        <v>268</v>
      </c>
      <c r="H222" s="135">
        <v>6</v>
      </c>
      <c r="I222" s="136"/>
      <c r="J222" s="137">
        <f t="shared" si="30"/>
        <v>0</v>
      </c>
      <c r="K222" s="133" t="s">
        <v>1</v>
      </c>
      <c r="L222" s="31"/>
      <c r="M222" s="138" t="s">
        <v>1</v>
      </c>
      <c r="N222" s="139" t="s">
        <v>43</v>
      </c>
      <c r="P222" s="140">
        <f t="shared" si="31"/>
        <v>0</v>
      </c>
      <c r="Q222" s="140">
        <v>0</v>
      </c>
      <c r="R222" s="140">
        <f t="shared" si="32"/>
        <v>0</v>
      </c>
      <c r="S222" s="140">
        <v>0</v>
      </c>
      <c r="T222" s="141">
        <f t="shared" si="33"/>
        <v>0</v>
      </c>
      <c r="AR222" s="142" t="s">
        <v>245</v>
      </c>
      <c r="AT222" s="142" t="s">
        <v>165</v>
      </c>
      <c r="AU222" s="142" t="s">
        <v>88</v>
      </c>
      <c r="AY222" s="16" t="s">
        <v>162</v>
      </c>
      <c r="BE222" s="143">
        <f t="shared" si="34"/>
        <v>0</v>
      </c>
      <c r="BF222" s="143">
        <f t="shared" si="35"/>
        <v>0</v>
      </c>
      <c r="BG222" s="143">
        <f t="shared" si="36"/>
        <v>0</v>
      </c>
      <c r="BH222" s="143">
        <f t="shared" si="37"/>
        <v>0</v>
      </c>
      <c r="BI222" s="143">
        <f t="shared" si="38"/>
        <v>0</v>
      </c>
      <c r="BJ222" s="16" t="s">
        <v>86</v>
      </c>
      <c r="BK222" s="143">
        <f t="shared" si="39"/>
        <v>0</v>
      </c>
      <c r="BL222" s="16" t="s">
        <v>245</v>
      </c>
      <c r="BM222" s="142" t="s">
        <v>1266</v>
      </c>
    </row>
    <row r="223" spans="2:65" s="1" customFormat="1" ht="16.5" customHeight="1">
      <c r="B223" s="31"/>
      <c r="C223" s="131" t="s">
        <v>882</v>
      </c>
      <c r="D223" s="131" t="s">
        <v>165</v>
      </c>
      <c r="E223" s="132" t="s">
        <v>2453</v>
      </c>
      <c r="F223" s="133" t="s">
        <v>2454</v>
      </c>
      <c r="G223" s="134" t="s">
        <v>268</v>
      </c>
      <c r="H223" s="135">
        <v>1</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245</v>
      </c>
      <c r="AT223" s="142" t="s">
        <v>165</v>
      </c>
      <c r="AU223" s="142" t="s">
        <v>88</v>
      </c>
      <c r="AY223" s="16" t="s">
        <v>162</v>
      </c>
      <c r="BE223" s="143">
        <f t="shared" si="34"/>
        <v>0</v>
      </c>
      <c r="BF223" s="143">
        <f t="shared" si="35"/>
        <v>0</v>
      </c>
      <c r="BG223" s="143">
        <f t="shared" si="36"/>
        <v>0</v>
      </c>
      <c r="BH223" s="143">
        <f t="shared" si="37"/>
        <v>0</v>
      </c>
      <c r="BI223" s="143">
        <f t="shared" si="38"/>
        <v>0</v>
      </c>
      <c r="BJ223" s="16" t="s">
        <v>86</v>
      </c>
      <c r="BK223" s="143">
        <f t="shared" si="39"/>
        <v>0</v>
      </c>
      <c r="BL223" s="16" t="s">
        <v>245</v>
      </c>
      <c r="BM223" s="142" t="s">
        <v>1274</v>
      </c>
    </row>
    <row r="224" spans="2:65" s="1" customFormat="1" ht="16.5" customHeight="1">
      <c r="B224" s="31"/>
      <c r="C224" s="131" t="s">
        <v>887</v>
      </c>
      <c r="D224" s="131" t="s">
        <v>165</v>
      </c>
      <c r="E224" s="132" t="s">
        <v>2455</v>
      </c>
      <c r="F224" s="133" t="s">
        <v>2456</v>
      </c>
      <c r="G224" s="134" t="s">
        <v>268</v>
      </c>
      <c r="H224" s="135">
        <v>1</v>
      </c>
      <c r="I224" s="136"/>
      <c r="J224" s="137">
        <f t="shared" si="30"/>
        <v>0</v>
      </c>
      <c r="K224" s="133" t="s">
        <v>1</v>
      </c>
      <c r="L224" s="31"/>
      <c r="M224" s="138" t="s">
        <v>1</v>
      </c>
      <c r="N224" s="139" t="s">
        <v>43</v>
      </c>
      <c r="P224" s="140">
        <f t="shared" si="31"/>
        <v>0</v>
      </c>
      <c r="Q224" s="140">
        <v>0</v>
      </c>
      <c r="R224" s="140">
        <f t="shared" si="32"/>
        <v>0</v>
      </c>
      <c r="S224" s="140">
        <v>0</v>
      </c>
      <c r="T224" s="141">
        <f t="shared" si="33"/>
        <v>0</v>
      </c>
      <c r="AR224" s="142" t="s">
        <v>245</v>
      </c>
      <c r="AT224" s="142" t="s">
        <v>165</v>
      </c>
      <c r="AU224" s="142" t="s">
        <v>88</v>
      </c>
      <c r="AY224" s="16" t="s">
        <v>162</v>
      </c>
      <c r="BE224" s="143">
        <f t="shared" si="34"/>
        <v>0</v>
      </c>
      <c r="BF224" s="143">
        <f t="shared" si="35"/>
        <v>0</v>
      </c>
      <c r="BG224" s="143">
        <f t="shared" si="36"/>
        <v>0</v>
      </c>
      <c r="BH224" s="143">
        <f t="shared" si="37"/>
        <v>0</v>
      </c>
      <c r="BI224" s="143">
        <f t="shared" si="38"/>
        <v>0</v>
      </c>
      <c r="BJ224" s="16" t="s">
        <v>86</v>
      </c>
      <c r="BK224" s="143">
        <f t="shared" si="39"/>
        <v>0</v>
      </c>
      <c r="BL224" s="16" t="s">
        <v>245</v>
      </c>
      <c r="BM224" s="142" t="s">
        <v>1283</v>
      </c>
    </row>
    <row r="225" spans="2:65" s="1" customFormat="1" ht="16.5" customHeight="1">
      <c r="B225" s="31"/>
      <c r="C225" s="131" t="s">
        <v>893</v>
      </c>
      <c r="D225" s="131" t="s">
        <v>165</v>
      </c>
      <c r="E225" s="132" t="s">
        <v>2457</v>
      </c>
      <c r="F225" s="133" t="s">
        <v>2458</v>
      </c>
      <c r="G225" s="134" t="s">
        <v>268</v>
      </c>
      <c r="H225" s="135">
        <v>1</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245</v>
      </c>
      <c r="AT225" s="142" t="s">
        <v>165</v>
      </c>
      <c r="AU225" s="142" t="s">
        <v>88</v>
      </c>
      <c r="AY225" s="16" t="s">
        <v>162</v>
      </c>
      <c r="BE225" s="143">
        <f t="shared" si="34"/>
        <v>0</v>
      </c>
      <c r="BF225" s="143">
        <f t="shared" si="35"/>
        <v>0</v>
      </c>
      <c r="BG225" s="143">
        <f t="shared" si="36"/>
        <v>0</v>
      </c>
      <c r="BH225" s="143">
        <f t="shared" si="37"/>
        <v>0</v>
      </c>
      <c r="BI225" s="143">
        <f t="shared" si="38"/>
        <v>0</v>
      </c>
      <c r="BJ225" s="16" t="s">
        <v>86</v>
      </c>
      <c r="BK225" s="143">
        <f t="shared" si="39"/>
        <v>0</v>
      </c>
      <c r="BL225" s="16" t="s">
        <v>245</v>
      </c>
      <c r="BM225" s="142" t="s">
        <v>1291</v>
      </c>
    </row>
    <row r="226" spans="2:65" s="1" customFormat="1" ht="16.5" customHeight="1">
      <c r="B226" s="31"/>
      <c r="C226" s="131" t="s">
        <v>899</v>
      </c>
      <c r="D226" s="131" t="s">
        <v>165</v>
      </c>
      <c r="E226" s="132" t="s">
        <v>2459</v>
      </c>
      <c r="F226" s="133" t="s">
        <v>2460</v>
      </c>
      <c r="G226" s="134" t="s">
        <v>268</v>
      </c>
      <c r="H226" s="135">
        <v>3</v>
      </c>
      <c r="I226" s="136"/>
      <c r="J226" s="137">
        <f t="shared" si="30"/>
        <v>0</v>
      </c>
      <c r="K226" s="133" t="s">
        <v>1</v>
      </c>
      <c r="L226" s="31"/>
      <c r="M226" s="138" t="s">
        <v>1</v>
      </c>
      <c r="N226" s="139" t="s">
        <v>43</v>
      </c>
      <c r="P226" s="140">
        <f t="shared" si="31"/>
        <v>0</v>
      </c>
      <c r="Q226" s="140">
        <v>0</v>
      </c>
      <c r="R226" s="140">
        <f t="shared" si="32"/>
        <v>0</v>
      </c>
      <c r="S226" s="140">
        <v>0</v>
      </c>
      <c r="T226" s="141">
        <f t="shared" si="33"/>
        <v>0</v>
      </c>
      <c r="AR226" s="142" t="s">
        <v>245</v>
      </c>
      <c r="AT226" s="142" t="s">
        <v>165</v>
      </c>
      <c r="AU226" s="142" t="s">
        <v>88</v>
      </c>
      <c r="AY226" s="16" t="s">
        <v>162</v>
      </c>
      <c r="BE226" s="143">
        <f t="shared" si="34"/>
        <v>0</v>
      </c>
      <c r="BF226" s="143">
        <f t="shared" si="35"/>
        <v>0</v>
      </c>
      <c r="BG226" s="143">
        <f t="shared" si="36"/>
        <v>0</v>
      </c>
      <c r="BH226" s="143">
        <f t="shared" si="37"/>
        <v>0</v>
      </c>
      <c r="BI226" s="143">
        <f t="shared" si="38"/>
        <v>0</v>
      </c>
      <c r="BJ226" s="16" t="s">
        <v>86</v>
      </c>
      <c r="BK226" s="143">
        <f t="shared" si="39"/>
        <v>0</v>
      </c>
      <c r="BL226" s="16" t="s">
        <v>245</v>
      </c>
      <c r="BM226" s="142" t="s">
        <v>1300</v>
      </c>
    </row>
    <row r="227" spans="2:65" s="1" customFormat="1" ht="16.5" customHeight="1">
      <c r="B227" s="31"/>
      <c r="C227" s="131" t="s">
        <v>903</v>
      </c>
      <c r="D227" s="131" t="s">
        <v>165</v>
      </c>
      <c r="E227" s="132" t="s">
        <v>2461</v>
      </c>
      <c r="F227" s="133" t="s">
        <v>2462</v>
      </c>
      <c r="G227" s="134" t="s">
        <v>268</v>
      </c>
      <c r="H227" s="135">
        <v>6</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245</v>
      </c>
      <c r="AT227" s="142" t="s">
        <v>165</v>
      </c>
      <c r="AU227" s="142" t="s">
        <v>88</v>
      </c>
      <c r="AY227" s="16" t="s">
        <v>162</v>
      </c>
      <c r="BE227" s="143">
        <f t="shared" si="34"/>
        <v>0</v>
      </c>
      <c r="BF227" s="143">
        <f t="shared" si="35"/>
        <v>0</v>
      </c>
      <c r="BG227" s="143">
        <f t="shared" si="36"/>
        <v>0</v>
      </c>
      <c r="BH227" s="143">
        <f t="shared" si="37"/>
        <v>0</v>
      </c>
      <c r="BI227" s="143">
        <f t="shared" si="38"/>
        <v>0</v>
      </c>
      <c r="BJ227" s="16" t="s">
        <v>86</v>
      </c>
      <c r="BK227" s="143">
        <f t="shared" si="39"/>
        <v>0</v>
      </c>
      <c r="BL227" s="16" t="s">
        <v>245</v>
      </c>
      <c r="BM227" s="142" t="s">
        <v>1310</v>
      </c>
    </row>
    <row r="228" spans="2:65" s="1" customFormat="1" ht="16.5" customHeight="1">
      <c r="B228" s="31"/>
      <c r="C228" s="131" t="s">
        <v>908</v>
      </c>
      <c r="D228" s="131" t="s">
        <v>165</v>
      </c>
      <c r="E228" s="132" t="s">
        <v>2463</v>
      </c>
      <c r="F228" s="133" t="s">
        <v>2464</v>
      </c>
      <c r="G228" s="134" t="s">
        <v>2302</v>
      </c>
      <c r="H228" s="135">
        <v>1.022</v>
      </c>
      <c r="I228" s="136"/>
      <c r="J228" s="137">
        <f t="shared" si="30"/>
        <v>0</v>
      </c>
      <c r="K228" s="133" t="s">
        <v>1</v>
      </c>
      <c r="L228" s="31"/>
      <c r="M228" s="138" t="s">
        <v>1</v>
      </c>
      <c r="N228" s="139" t="s">
        <v>43</v>
      </c>
      <c r="P228" s="140">
        <f t="shared" si="31"/>
        <v>0</v>
      </c>
      <c r="Q228" s="140">
        <v>0</v>
      </c>
      <c r="R228" s="140">
        <f t="shared" si="32"/>
        <v>0</v>
      </c>
      <c r="S228" s="140">
        <v>0</v>
      </c>
      <c r="T228" s="141">
        <f t="shared" si="33"/>
        <v>0</v>
      </c>
      <c r="AR228" s="142" t="s">
        <v>245</v>
      </c>
      <c r="AT228" s="142" t="s">
        <v>165</v>
      </c>
      <c r="AU228" s="142" t="s">
        <v>88</v>
      </c>
      <c r="AY228" s="16" t="s">
        <v>162</v>
      </c>
      <c r="BE228" s="143">
        <f t="shared" si="34"/>
        <v>0</v>
      </c>
      <c r="BF228" s="143">
        <f t="shared" si="35"/>
        <v>0</v>
      </c>
      <c r="BG228" s="143">
        <f t="shared" si="36"/>
        <v>0</v>
      </c>
      <c r="BH228" s="143">
        <f t="shared" si="37"/>
        <v>0</v>
      </c>
      <c r="BI228" s="143">
        <f t="shared" si="38"/>
        <v>0</v>
      </c>
      <c r="BJ228" s="16" t="s">
        <v>86</v>
      </c>
      <c r="BK228" s="143">
        <f t="shared" si="39"/>
        <v>0</v>
      </c>
      <c r="BL228" s="16" t="s">
        <v>245</v>
      </c>
      <c r="BM228" s="142" t="s">
        <v>1320</v>
      </c>
    </row>
    <row r="229" spans="2:65" s="11" customFormat="1" ht="25.9" customHeight="1">
      <c r="B229" s="119"/>
      <c r="D229" s="120" t="s">
        <v>77</v>
      </c>
      <c r="E229" s="121" t="s">
        <v>2196</v>
      </c>
      <c r="F229" s="121" t="s">
        <v>2465</v>
      </c>
      <c r="I229" s="122"/>
      <c r="J229" s="123">
        <f>BK229</f>
        <v>0</v>
      </c>
      <c r="L229" s="119"/>
      <c r="M229" s="124"/>
      <c r="P229" s="125">
        <f>P230</f>
        <v>0</v>
      </c>
      <c r="R229" s="125">
        <f>R230</f>
        <v>0</v>
      </c>
      <c r="T229" s="126">
        <f>T230</f>
        <v>0</v>
      </c>
      <c r="AR229" s="120" t="s">
        <v>88</v>
      </c>
      <c r="AT229" s="127" t="s">
        <v>77</v>
      </c>
      <c r="AU229" s="127" t="s">
        <v>78</v>
      </c>
      <c r="AY229" s="120" t="s">
        <v>162</v>
      </c>
      <c r="BK229" s="128">
        <f>BK230</f>
        <v>0</v>
      </c>
    </row>
    <row r="230" spans="2:65" s="11" customFormat="1" ht="22.9" customHeight="1">
      <c r="B230" s="119"/>
      <c r="D230" s="120" t="s">
        <v>77</v>
      </c>
      <c r="E230" s="129" t="s">
        <v>2032</v>
      </c>
      <c r="F230" s="129" t="s">
        <v>1</v>
      </c>
      <c r="I230" s="122"/>
      <c r="J230" s="130">
        <f>BK230</f>
        <v>0</v>
      </c>
      <c r="L230" s="119"/>
      <c r="M230" s="124"/>
      <c r="P230" s="125">
        <f>SUM(P231:P251)</f>
        <v>0</v>
      </c>
      <c r="R230" s="125">
        <f>SUM(R231:R251)</f>
        <v>0</v>
      </c>
      <c r="T230" s="126">
        <f>SUM(T231:T251)</f>
        <v>0</v>
      </c>
      <c r="AR230" s="120" t="s">
        <v>88</v>
      </c>
      <c r="AT230" s="127" t="s">
        <v>77</v>
      </c>
      <c r="AU230" s="127" t="s">
        <v>86</v>
      </c>
      <c r="AY230" s="120" t="s">
        <v>162</v>
      </c>
      <c r="BK230" s="128">
        <f>SUM(BK231:BK251)</f>
        <v>0</v>
      </c>
    </row>
    <row r="231" spans="2:65" s="1" customFormat="1" ht="16.5" customHeight="1">
      <c r="B231" s="31"/>
      <c r="C231" s="131" t="s">
        <v>912</v>
      </c>
      <c r="D231" s="131" t="s">
        <v>165</v>
      </c>
      <c r="E231" s="132" t="s">
        <v>2466</v>
      </c>
      <c r="F231" s="133" t="s">
        <v>2467</v>
      </c>
      <c r="G231" s="134" t="s">
        <v>268</v>
      </c>
      <c r="H231" s="135">
        <v>1</v>
      </c>
      <c r="I231" s="136"/>
      <c r="J231" s="137">
        <f t="shared" ref="J231:J250" si="40">ROUND(I231*H231,2)</f>
        <v>0</v>
      </c>
      <c r="K231" s="133" t="s">
        <v>1</v>
      </c>
      <c r="L231" s="31"/>
      <c r="M231" s="138" t="s">
        <v>1</v>
      </c>
      <c r="N231" s="139" t="s">
        <v>43</v>
      </c>
      <c r="P231" s="140">
        <f t="shared" ref="P231:P250" si="41">O231*H231</f>
        <v>0</v>
      </c>
      <c r="Q231" s="140">
        <v>0</v>
      </c>
      <c r="R231" s="140">
        <f t="shared" ref="R231:R250" si="42">Q231*H231</f>
        <v>0</v>
      </c>
      <c r="S231" s="140">
        <v>0</v>
      </c>
      <c r="T231" s="141">
        <f t="shared" ref="T231:T250" si="43">S231*H231</f>
        <v>0</v>
      </c>
      <c r="AR231" s="142" t="s">
        <v>245</v>
      </c>
      <c r="AT231" s="142" t="s">
        <v>165</v>
      </c>
      <c r="AU231" s="142" t="s">
        <v>88</v>
      </c>
      <c r="AY231" s="16" t="s">
        <v>162</v>
      </c>
      <c r="BE231" s="143">
        <f t="shared" ref="BE231:BE250" si="44">IF(N231="základní",J231,0)</f>
        <v>0</v>
      </c>
      <c r="BF231" s="143">
        <f t="shared" ref="BF231:BF250" si="45">IF(N231="snížená",J231,0)</f>
        <v>0</v>
      </c>
      <c r="BG231" s="143">
        <f t="shared" ref="BG231:BG250" si="46">IF(N231="zákl. přenesená",J231,0)</f>
        <v>0</v>
      </c>
      <c r="BH231" s="143">
        <f t="shared" ref="BH231:BH250" si="47">IF(N231="sníž. přenesená",J231,0)</f>
        <v>0</v>
      </c>
      <c r="BI231" s="143">
        <f t="shared" ref="BI231:BI250" si="48">IF(N231="nulová",J231,0)</f>
        <v>0</v>
      </c>
      <c r="BJ231" s="16" t="s">
        <v>86</v>
      </c>
      <c r="BK231" s="143">
        <f t="shared" ref="BK231:BK250" si="49">ROUND(I231*H231,2)</f>
        <v>0</v>
      </c>
      <c r="BL231" s="16" t="s">
        <v>245</v>
      </c>
      <c r="BM231" s="142" t="s">
        <v>1328</v>
      </c>
    </row>
    <row r="232" spans="2:65" s="1" customFormat="1" ht="16.5" customHeight="1">
      <c r="B232" s="31"/>
      <c r="C232" s="131" t="s">
        <v>918</v>
      </c>
      <c r="D232" s="131" t="s">
        <v>165</v>
      </c>
      <c r="E232" s="132" t="s">
        <v>2468</v>
      </c>
      <c r="F232" s="133" t="s">
        <v>2469</v>
      </c>
      <c r="G232" s="134" t="s">
        <v>268</v>
      </c>
      <c r="H232" s="135">
        <v>1</v>
      </c>
      <c r="I232" s="136"/>
      <c r="J232" s="137">
        <f t="shared" si="40"/>
        <v>0</v>
      </c>
      <c r="K232" s="133" t="s">
        <v>1</v>
      </c>
      <c r="L232" s="31"/>
      <c r="M232" s="138" t="s">
        <v>1</v>
      </c>
      <c r="N232" s="139" t="s">
        <v>43</v>
      </c>
      <c r="P232" s="140">
        <f t="shared" si="41"/>
        <v>0</v>
      </c>
      <c r="Q232" s="140">
        <v>0</v>
      </c>
      <c r="R232" s="140">
        <f t="shared" si="42"/>
        <v>0</v>
      </c>
      <c r="S232" s="140">
        <v>0</v>
      </c>
      <c r="T232" s="141">
        <f t="shared" si="43"/>
        <v>0</v>
      </c>
      <c r="AR232" s="142" t="s">
        <v>245</v>
      </c>
      <c r="AT232" s="142" t="s">
        <v>165</v>
      </c>
      <c r="AU232" s="142" t="s">
        <v>88</v>
      </c>
      <c r="AY232" s="16" t="s">
        <v>162</v>
      </c>
      <c r="BE232" s="143">
        <f t="shared" si="44"/>
        <v>0</v>
      </c>
      <c r="BF232" s="143">
        <f t="shared" si="45"/>
        <v>0</v>
      </c>
      <c r="BG232" s="143">
        <f t="shared" si="46"/>
        <v>0</v>
      </c>
      <c r="BH232" s="143">
        <f t="shared" si="47"/>
        <v>0</v>
      </c>
      <c r="BI232" s="143">
        <f t="shared" si="48"/>
        <v>0</v>
      </c>
      <c r="BJ232" s="16" t="s">
        <v>86</v>
      </c>
      <c r="BK232" s="143">
        <f t="shared" si="49"/>
        <v>0</v>
      </c>
      <c r="BL232" s="16" t="s">
        <v>245</v>
      </c>
      <c r="BM232" s="142" t="s">
        <v>1338</v>
      </c>
    </row>
    <row r="233" spans="2:65" s="1" customFormat="1" ht="16.5" customHeight="1">
      <c r="B233" s="31"/>
      <c r="C233" s="131" t="s">
        <v>923</v>
      </c>
      <c r="D233" s="131" t="s">
        <v>165</v>
      </c>
      <c r="E233" s="132" t="s">
        <v>2470</v>
      </c>
      <c r="F233" s="133" t="s">
        <v>2471</v>
      </c>
      <c r="G233" s="134" t="s">
        <v>268</v>
      </c>
      <c r="H233" s="135">
        <v>3</v>
      </c>
      <c r="I233" s="136"/>
      <c r="J233" s="137">
        <f t="shared" si="40"/>
        <v>0</v>
      </c>
      <c r="K233" s="133" t="s">
        <v>1</v>
      </c>
      <c r="L233" s="31"/>
      <c r="M233" s="138" t="s">
        <v>1</v>
      </c>
      <c r="N233" s="139" t="s">
        <v>43</v>
      </c>
      <c r="P233" s="140">
        <f t="shared" si="41"/>
        <v>0</v>
      </c>
      <c r="Q233" s="140">
        <v>0</v>
      </c>
      <c r="R233" s="140">
        <f t="shared" si="42"/>
        <v>0</v>
      </c>
      <c r="S233" s="140">
        <v>0</v>
      </c>
      <c r="T233" s="141">
        <f t="shared" si="43"/>
        <v>0</v>
      </c>
      <c r="AR233" s="142" t="s">
        <v>245</v>
      </c>
      <c r="AT233" s="142" t="s">
        <v>165</v>
      </c>
      <c r="AU233" s="142" t="s">
        <v>88</v>
      </c>
      <c r="AY233" s="16" t="s">
        <v>162</v>
      </c>
      <c r="BE233" s="143">
        <f t="shared" si="44"/>
        <v>0</v>
      </c>
      <c r="BF233" s="143">
        <f t="shared" si="45"/>
        <v>0</v>
      </c>
      <c r="BG233" s="143">
        <f t="shared" si="46"/>
        <v>0</v>
      </c>
      <c r="BH233" s="143">
        <f t="shared" si="47"/>
        <v>0</v>
      </c>
      <c r="BI233" s="143">
        <f t="shared" si="48"/>
        <v>0</v>
      </c>
      <c r="BJ233" s="16" t="s">
        <v>86</v>
      </c>
      <c r="BK233" s="143">
        <f t="shared" si="49"/>
        <v>0</v>
      </c>
      <c r="BL233" s="16" t="s">
        <v>245</v>
      </c>
      <c r="BM233" s="142" t="s">
        <v>1351</v>
      </c>
    </row>
    <row r="234" spans="2:65" s="1" customFormat="1" ht="16.5" customHeight="1">
      <c r="B234" s="31"/>
      <c r="C234" s="131" t="s">
        <v>927</v>
      </c>
      <c r="D234" s="131" t="s">
        <v>165</v>
      </c>
      <c r="E234" s="132" t="s">
        <v>2472</v>
      </c>
      <c r="F234" s="133" t="s">
        <v>2473</v>
      </c>
      <c r="G234" s="134" t="s">
        <v>268</v>
      </c>
      <c r="H234" s="135">
        <v>2</v>
      </c>
      <c r="I234" s="136"/>
      <c r="J234" s="137">
        <f t="shared" si="40"/>
        <v>0</v>
      </c>
      <c r="K234" s="133" t="s">
        <v>1</v>
      </c>
      <c r="L234" s="31"/>
      <c r="M234" s="138" t="s">
        <v>1</v>
      </c>
      <c r="N234" s="139" t="s">
        <v>43</v>
      </c>
      <c r="P234" s="140">
        <f t="shared" si="41"/>
        <v>0</v>
      </c>
      <c r="Q234" s="140">
        <v>0</v>
      </c>
      <c r="R234" s="140">
        <f t="shared" si="42"/>
        <v>0</v>
      </c>
      <c r="S234" s="140">
        <v>0</v>
      </c>
      <c r="T234" s="141">
        <f t="shared" si="43"/>
        <v>0</v>
      </c>
      <c r="AR234" s="142" t="s">
        <v>245</v>
      </c>
      <c r="AT234" s="142" t="s">
        <v>165</v>
      </c>
      <c r="AU234" s="142" t="s">
        <v>88</v>
      </c>
      <c r="AY234" s="16" t="s">
        <v>162</v>
      </c>
      <c r="BE234" s="143">
        <f t="shared" si="44"/>
        <v>0</v>
      </c>
      <c r="BF234" s="143">
        <f t="shared" si="45"/>
        <v>0</v>
      </c>
      <c r="BG234" s="143">
        <f t="shared" si="46"/>
        <v>0</v>
      </c>
      <c r="BH234" s="143">
        <f t="shared" si="47"/>
        <v>0</v>
      </c>
      <c r="BI234" s="143">
        <f t="shared" si="48"/>
        <v>0</v>
      </c>
      <c r="BJ234" s="16" t="s">
        <v>86</v>
      </c>
      <c r="BK234" s="143">
        <f t="shared" si="49"/>
        <v>0</v>
      </c>
      <c r="BL234" s="16" t="s">
        <v>245</v>
      </c>
      <c r="BM234" s="142" t="s">
        <v>1362</v>
      </c>
    </row>
    <row r="235" spans="2:65" s="1" customFormat="1" ht="16.5" customHeight="1">
      <c r="B235" s="31"/>
      <c r="C235" s="131" t="s">
        <v>933</v>
      </c>
      <c r="D235" s="131" t="s">
        <v>165</v>
      </c>
      <c r="E235" s="132" t="s">
        <v>2474</v>
      </c>
      <c r="F235" s="133" t="s">
        <v>2475</v>
      </c>
      <c r="G235" s="134" t="s">
        <v>268</v>
      </c>
      <c r="H235" s="135">
        <v>1</v>
      </c>
      <c r="I235" s="136"/>
      <c r="J235" s="137">
        <f t="shared" si="40"/>
        <v>0</v>
      </c>
      <c r="K235" s="133" t="s">
        <v>1</v>
      </c>
      <c r="L235" s="31"/>
      <c r="M235" s="138" t="s">
        <v>1</v>
      </c>
      <c r="N235" s="139" t="s">
        <v>43</v>
      </c>
      <c r="P235" s="140">
        <f t="shared" si="41"/>
        <v>0</v>
      </c>
      <c r="Q235" s="140">
        <v>0</v>
      </c>
      <c r="R235" s="140">
        <f t="shared" si="42"/>
        <v>0</v>
      </c>
      <c r="S235" s="140">
        <v>0</v>
      </c>
      <c r="T235" s="141">
        <f t="shared" si="43"/>
        <v>0</v>
      </c>
      <c r="AR235" s="142" t="s">
        <v>245</v>
      </c>
      <c r="AT235" s="142" t="s">
        <v>165</v>
      </c>
      <c r="AU235" s="142" t="s">
        <v>88</v>
      </c>
      <c r="AY235" s="16" t="s">
        <v>162</v>
      </c>
      <c r="BE235" s="143">
        <f t="shared" si="44"/>
        <v>0</v>
      </c>
      <c r="BF235" s="143">
        <f t="shared" si="45"/>
        <v>0</v>
      </c>
      <c r="BG235" s="143">
        <f t="shared" si="46"/>
        <v>0</v>
      </c>
      <c r="BH235" s="143">
        <f t="shared" si="47"/>
        <v>0</v>
      </c>
      <c r="BI235" s="143">
        <f t="shared" si="48"/>
        <v>0</v>
      </c>
      <c r="BJ235" s="16" t="s">
        <v>86</v>
      </c>
      <c r="BK235" s="143">
        <f t="shared" si="49"/>
        <v>0</v>
      </c>
      <c r="BL235" s="16" t="s">
        <v>245</v>
      </c>
      <c r="BM235" s="142" t="s">
        <v>1372</v>
      </c>
    </row>
    <row r="236" spans="2:65" s="1" customFormat="1" ht="16.5" customHeight="1">
      <c r="B236" s="31"/>
      <c r="C236" s="131" t="s">
        <v>939</v>
      </c>
      <c r="D236" s="131" t="s">
        <v>165</v>
      </c>
      <c r="E236" s="132" t="s">
        <v>2476</v>
      </c>
      <c r="F236" s="133" t="s">
        <v>2477</v>
      </c>
      <c r="G236" s="134" t="s">
        <v>268</v>
      </c>
      <c r="H236" s="135">
        <v>1</v>
      </c>
      <c r="I236" s="136"/>
      <c r="J236" s="137">
        <f t="shared" si="40"/>
        <v>0</v>
      </c>
      <c r="K236" s="133" t="s">
        <v>1</v>
      </c>
      <c r="L236" s="31"/>
      <c r="M236" s="138" t="s">
        <v>1</v>
      </c>
      <c r="N236" s="139" t="s">
        <v>43</v>
      </c>
      <c r="P236" s="140">
        <f t="shared" si="41"/>
        <v>0</v>
      </c>
      <c r="Q236" s="140">
        <v>0</v>
      </c>
      <c r="R236" s="140">
        <f t="shared" si="42"/>
        <v>0</v>
      </c>
      <c r="S236" s="140">
        <v>0</v>
      </c>
      <c r="T236" s="141">
        <f t="shared" si="43"/>
        <v>0</v>
      </c>
      <c r="AR236" s="142" t="s">
        <v>245</v>
      </c>
      <c r="AT236" s="142" t="s">
        <v>165</v>
      </c>
      <c r="AU236" s="142" t="s">
        <v>88</v>
      </c>
      <c r="AY236" s="16" t="s">
        <v>162</v>
      </c>
      <c r="BE236" s="143">
        <f t="shared" si="44"/>
        <v>0</v>
      </c>
      <c r="BF236" s="143">
        <f t="shared" si="45"/>
        <v>0</v>
      </c>
      <c r="BG236" s="143">
        <f t="shared" si="46"/>
        <v>0</v>
      </c>
      <c r="BH236" s="143">
        <f t="shared" si="47"/>
        <v>0</v>
      </c>
      <c r="BI236" s="143">
        <f t="shared" si="48"/>
        <v>0</v>
      </c>
      <c r="BJ236" s="16" t="s">
        <v>86</v>
      </c>
      <c r="BK236" s="143">
        <f t="shared" si="49"/>
        <v>0</v>
      </c>
      <c r="BL236" s="16" t="s">
        <v>245</v>
      </c>
      <c r="BM236" s="142" t="s">
        <v>1381</v>
      </c>
    </row>
    <row r="237" spans="2:65" s="1" customFormat="1" ht="16.5" customHeight="1">
      <c r="B237" s="31"/>
      <c r="C237" s="131" t="s">
        <v>944</v>
      </c>
      <c r="D237" s="131" t="s">
        <v>165</v>
      </c>
      <c r="E237" s="132" t="s">
        <v>2478</v>
      </c>
      <c r="F237" s="133" t="s">
        <v>2479</v>
      </c>
      <c r="G237" s="134" t="s">
        <v>268</v>
      </c>
      <c r="H237" s="135">
        <v>5</v>
      </c>
      <c r="I237" s="136"/>
      <c r="J237" s="137">
        <f t="shared" si="40"/>
        <v>0</v>
      </c>
      <c r="K237" s="133" t="s">
        <v>1</v>
      </c>
      <c r="L237" s="31"/>
      <c r="M237" s="138" t="s">
        <v>1</v>
      </c>
      <c r="N237" s="139" t="s">
        <v>43</v>
      </c>
      <c r="P237" s="140">
        <f t="shared" si="41"/>
        <v>0</v>
      </c>
      <c r="Q237" s="140">
        <v>0</v>
      </c>
      <c r="R237" s="140">
        <f t="shared" si="42"/>
        <v>0</v>
      </c>
      <c r="S237" s="140">
        <v>0</v>
      </c>
      <c r="T237" s="141">
        <f t="shared" si="43"/>
        <v>0</v>
      </c>
      <c r="AR237" s="142" t="s">
        <v>245</v>
      </c>
      <c r="AT237" s="142" t="s">
        <v>165</v>
      </c>
      <c r="AU237" s="142" t="s">
        <v>88</v>
      </c>
      <c r="AY237" s="16" t="s">
        <v>162</v>
      </c>
      <c r="BE237" s="143">
        <f t="shared" si="44"/>
        <v>0</v>
      </c>
      <c r="BF237" s="143">
        <f t="shared" si="45"/>
        <v>0</v>
      </c>
      <c r="BG237" s="143">
        <f t="shared" si="46"/>
        <v>0</v>
      </c>
      <c r="BH237" s="143">
        <f t="shared" si="47"/>
        <v>0</v>
      </c>
      <c r="BI237" s="143">
        <f t="shared" si="48"/>
        <v>0</v>
      </c>
      <c r="BJ237" s="16" t="s">
        <v>86</v>
      </c>
      <c r="BK237" s="143">
        <f t="shared" si="49"/>
        <v>0</v>
      </c>
      <c r="BL237" s="16" t="s">
        <v>245</v>
      </c>
      <c r="BM237" s="142" t="s">
        <v>1392</v>
      </c>
    </row>
    <row r="238" spans="2:65" s="1" customFormat="1" ht="16.5" customHeight="1">
      <c r="B238" s="31"/>
      <c r="C238" s="131" t="s">
        <v>950</v>
      </c>
      <c r="D238" s="131" t="s">
        <v>165</v>
      </c>
      <c r="E238" s="132" t="s">
        <v>2480</v>
      </c>
      <c r="F238" s="133" t="s">
        <v>2481</v>
      </c>
      <c r="G238" s="134" t="s">
        <v>268</v>
      </c>
      <c r="H238" s="135">
        <v>1</v>
      </c>
      <c r="I238" s="136"/>
      <c r="J238" s="137">
        <f t="shared" si="40"/>
        <v>0</v>
      </c>
      <c r="K238" s="133" t="s">
        <v>1</v>
      </c>
      <c r="L238" s="31"/>
      <c r="M238" s="138" t="s">
        <v>1</v>
      </c>
      <c r="N238" s="139" t="s">
        <v>43</v>
      </c>
      <c r="P238" s="140">
        <f t="shared" si="41"/>
        <v>0</v>
      </c>
      <c r="Q238" s="140">
        <v>0</v>
      </c>
      <c r="R238" s="140">
        <f t="shared" si="42"/>
        <v>0</v>
      </c>
      <c r="S238" s="140">
        <v>0</v>
      </c>
      <c r="T238" s="141">
        <f t="shared" si="43"/>
        <v>0</v>
      </c>
      <c r="AR238" s="142" t="s">
        <v>245</v>
      </c>
      <c r="AT238" s="142" t="s">
        <v>165</v>
      </c>
      <c r="AU238" s="142" t="s">
        <v>88</v>
      </c>
      <c r="AY238" s="16" t="s">
        <v>162</v>
      </c>
      <c r="BE238" s="143">
        <f t="shared" si="44"/>
        <v>0</v>
      </c>
      <c r="BF238" s="143">
        <f t="shared" si="45"/>
        <v>0</v>
      </c>
      <c r="BG238" s="143">
        <f t="shared" si="46"/>
        <v>0</v>
      </c>
      <c r="BH238" s="143">
        <f t="shared" si="47"/>
        <v>0</v>
      </c>
      <c r="BI238" s="143">
        <f t="shared" si="48"/>
        <v>0</v>
      </c>
      <c r="BJ238" s="16" t="s">
        <v>86</v>
      </c>
      <c r="BK238" s="143">
        <f t="shared" si="49"/>
        <v>0</v>
      </c>
      <c r="BL238" s="16" t="s">
        <v>245</v>
      </c>
      <c r="BM238" s="142" t="s">
        <v>1403</v>
      </c>
    </row>
    <row r="239" spans="2:65" s="1" customFormat="1" ht="16.5" customHeight="1">
      <c r="B239" s="31"/>
      <c r="C239" s="131" t="s">
        <v>956</v>
      </c>
      <c r="D239" s="131" t="s">
        <v>165</v>
      </c>
      <c r="E239" s="132" t="s">
        <v>2482</v>
      </c>
      <c r="F239" s="133" t="s">
        <v>2483</v>
      </c>
      <c r="G239" s="134" t="s">
        <v>268</v>
      </c>
      <c r="H239" s="135">
        <v>6</v>
      </c>
      <c r="I239" s="136"/>
      <c r="J239" s="137">
        <f t="shared" si="40"/>
        <v>0</v>
      </c>
      <c r="K239" s="133" t="s">
        <v>1</v>
      </c>
      <c r="L239" s="31"/>
      <c r="M239" s="138" t="s">
        <v>1</v>
      </c>
      <c r="N239" s="139" t="s">
        <v>43</v>
      </c>
      <c r="P239" s="140">
        <f t="shared" si="41"/>
        <v>0</v>
      </c>
      <c r="Q239" s="140">
        <v>0</v>
      </c>
      <c r="R239" s="140">
        <f t="shared" si="42"/>
        <v>0</v>
      </c>
      <c r="S239" s="140">
        <v>0</v>
      </c>
      <c r="T239" s="141">
        <f t="shared" si="43"/>
        <v>0</v>
      </c>
      <c r="AR239" s="142" t="s">
        <v>245</v>
      </c>
      <c r="AT239" s="142" t="s">
        <v>165</v>
      </c>
      <c r="AU239" s="142" t="s">
        <v>88</v>
      </c>
      <c r="AY239" s="16" t="s">
        <v>162</v>
      </c>
      <c r="BE239" s="143">
        <f t="shared" si="44"/>
        <v>0</v>
      </c>
      <c r="BF239" s="143">
        <f t="shared" si="45"/>
        <v>0</v>
      </c>
      <c r="BG239" s="143">
        <f t="shared" si="46"/>
        <v>0</v>
      </c>
      <c r="BH239" s="143">
        <f t="shared" si="47"/>
        <v>0</v>
      </c>
      <c r="BI239" s="143">
        <f t="shared" si="48"/>
        <v>0</v>
      </c>
      <c r="BJ239" s="16" t="s">
        <v>86</v>
      </c>
      <c r="BK239" s="143">
        <f t="shared" si="49"/>
        <v>0</v>
      </c>
      <c r="BL239" s="16" t="s">
        <v>245</v>
      </c>
      <c r="BM239" s="142" t="s">
        <v>1411</v>
      </c>
    </row>
    <row r="240" spans="2:65" s="1" customFormat="1" ht="16.5" customHeight="1">
      <c r="B240" s="31"/>
      <c r="C240" s="131" t="s">
        <v>961</v>
      </c>
      <c r="D240" s="131" t="s">
        <v>165</v>
      </c>
      <c r="E240" s="132" t="s">
        <v>2484</v>
      </c>
      <c r="F240" s="133" t="s">
        <v>2485</v>
      </c>
      <c r="G240" s="134" t="s">
        <v>268</v>
      </c>
      <c r="H240" s="135">
        <v>1</v>
      </c>
      <c r="I240" s="136"/>
      <c r="J240" s="137">
        <f t="shared" si="40"/>
        <v>0</v>
      </c>
      <c r="K240" s="133" t="s">
        <v>1</v>
      </c>
      <c r="L240" s="31"/>
      <c r="M240" s="138" t="s">
        <v>1</v>
      </c>
      <c r="N240" s="139" t="s">
        <v>43</v>
      </c>
      <c r="P240" s="140">
        <f t="shared" si="41"/>
        <v>0</v>
      </c>
      <c r="Q240" s="140">
        <v>0</v>
      </c>
      <c r="R240" s="140">
        <f t="shared" si="42"/>
        <v>0</v>
      </c>
      <c r="S240" s="140">
        <v>0</v>
      </c>
      <c r="T240" s="141">
        <f t="shared" si="43"/>
        <v>0</v>
      </c>
      <c r="AR240" s="142" t="s">
        <v>245</v>
      </c>
      <c r="AT240" s="142" t="s">
        <v>165</v>
      </c>
      <c r="AU240" s="142" t="s">
        <v>88</v>
      </c>
      <c r="AY240" s="16" t="s">
        <v>162</v>
      </c>
      <c r="BE240" s="143">
        <f t="shared" si="44"/>
        <v>0</v>
      </c>
      <c r="BF240" s="143">
        <f t="shared" si="45"/>
        <v>0</v>
      </c>
      <c r="BG240" s="143">
        <f t="shared" si="46"/>
        <v>0</v>
      </c>
      <c r="BH240" s="143">
        <f t="shared" si="47"/>
        <v>0</v>
      </c>
      <c r="BI240" s="143">
        <f t="shared" si="48"/>
        <v>0</v>
      </c>
      <c r="BJ240" s="16" t="s">
        <v>86</v>
      </c>
      <c r="BK240" s="143">
        <f t="shared" si="49"/>
        <v>0</v>
      </c>
      <c r="BL240" s="16" t="s">
        <v>245</v>
      </c>
      <c r="BM240" s="142" t="s">
        <v>1419</v>
      </c>
    </row>
    <row r="241" spans="2:65" s="1" customFormat="1" ht="16.5" customHeight="1">
      <c r="B241" s="31"/>
      <c r="C241" s="131" t="s">
        <v>965</v>
      </c>
      <c r="D241" s="131" t="s">
        <v>165</v>
      </c>
      <c r="E241" s="132" t="s">
        <v>2486</v>
      </c>
      <c r="F241" s="133" t="s">
        <v>2487</v>
      </c>
      <c r="G241" s="134" t="s">
        <v>268</v>
      </c>
      <c r="H241" s="135">
        <v>22</v>
      </c>
      <c r="I241" s="136"/>
      <c r="J241" s="137">
        <f t="shared" si="40"/>
        <v>0</v>
      </c>
      <c r="K241" s="133" t="s">
        <v>1</v>
      </c>
      <c r="L241" s="31"/>
      <c r="M241" s="138" t="s">
        <v>1</v>
      </c>
      <c r="N241" s="139" t="s">
        <v>43</v>
      </c>
      <c r="P241" s="140">
        <f t="shared" si="41"/>
        <v>0</v>
      </c>
      <c r="Q241" s="140">
        <v>0</v>
      </c>
      <c r="R241" s="140">
        <f t="shared" si="42"/>
        <v>0</v>
      </c>
      <c r="S241" s="140">
        <v>0</v>
      </c>
      <c r="T241" s="141">
        <f t="shared" si="43"/>
        <v>0</v>
      </c>
      <c r="AR241" s="142" t="s">
        <v>245</v>
      </c>
      <c r="AT241" s="142" t="s">
        <v>165</v>
      </c>
      <c r="AU241" s="142" t="s">
        <v>88</v>
      </c>
      <c r="AY241" s="16" t="s">
        <v>162</v>
      </c>
      <c r="BE241" s="143">
        <f t="shared" si="44"/>
        <v>0</v>
      </c>
      <c r="BF241" s="143">
        <f t="shared" si="45"/>
        <v>0</v>
      </c>
      <c r="BG241" s="143">
        <f t="shared" si="46"/>
        <v>0</v>
      </c>
      <c r="BH241" s="143">
        <f t="shared" si="47"/>
        <v>0</v>
      </c>
      <c r="BI241" s="143">
        <f t="shared" si="48"/>
        <v>0</v>
      </c>
      <c r="BJ241" s="16" t="s">
        <v>86</v>
      </c>
      <c r="BK241" s="143">
        <f t="shared" si="49"/>
        <v>0</v>
      </c>
      <c r="BL241" s="16" t="s">
        <v>245</v>
      </c>
      <c r="BM241" s="142" t="s">
        <v>1428</v>
      </c>
    </row>
    <row r="242" spans="2:65" s="1" customFormat="1" ht="16.5" customHeight="1">
      <c r="B242" s="31"/>
      <c r="C242" s="131" t="s">
        <v>969</v>
      </c>
      <c r="D242" s="131" t="s">
        <v>165</v>
      </c>
      <c r="E242" s="132" t="s">
        <v>2488</v>
      </c>
      <c r="F242" s="133" t="s">
        <v>2489</v>
      </c>
      <c r="G242" s="134" t="s">
        <v>268</v>
      </c>
      <c r="H242" s="135">
        <v>22</v>
      </c>
      <c r="I242" s="136"/>
      <c r="J242" s="137">
        <f t="shared" si="40"/>
        <v>0</v>
      </c>
      <c r="K242" s="133" t="s">
        <v>1</v>
      </c>
      <c r="L242" s="31"/>
      <c r="M242" s="138" t="s">
        <v>1</v>
      </c>
      <c r="N242" s="139" t="s">
        <v>43</v>
      </c>
      <c r="P242" s="140">
        <f t="shared" si="41"/>
        <v>0</v>
      </c>
      <c r="Q242" s="140">
        <v>0</v>
      </c>
      <c r="R242" s="140">
        <f t="shared" si="42"/>
        <v>0</v>
      </c>
      <c r="S242" s="140">
        <v>0</v>
      </c>
      <c r="T242" s="141">
        <f t="shared" si="43"/>
        <v>0</v>
      </c>
      <c r="AR242" s="142" t="s">
        <v>245</v>
      </c>
      <c r="AT242" s="142" t="s">
        <v>165</v>
      </c>
      <c r="AU242" s="142" t="s">
        <v>88</v>
      </c>
      <c r="AY242" s="16" t="s">
        <v>162</v>
      </c>
      <c r="BE242" s="143">
        <f t="shared" si="44"/>
        <v>0</v>
      </c>
      <c r="BF242" s="143">
        <f t="shared" si="45"/>
        <v>0</v>
      </c>
      <c r="BG242" s="143">
        <f t="shared" si="46"/>
        <v>0</v>
      </c>
      <c r="BH242" s="143">
        <f t="shared" si="47"/>
        <v>0</v>
      </c>
      <c r="BI242" s="143">
        <f t="shared" si="48"/>
        <v>0</v>
      </c>
      <c r="BJ242" s="16" t="s">
        <v>86</v>
      </c>
      <c r="BK242" s="143">
        <f t="shared" si="49"/>
        <v>0</v>
      </c>
      <c r="BL242" s="16" t="s">
        <v>245</v>
      </c>
      <c r="BM242" s="142" t="s">
        <v>1438</v>
      </c>
    </row>
    <row r="243" spans="2:65" s="1" customFormat="1" ht="16.5" customHeight="1">
      <c r="B243" s="31"/>
      <c r="C243" s="131" t="s">
        <v>973</v>
      </c>
      <c r="D243" s="131" t="s">
        <v>165</v>
      </c>
      <c r="E243" s="132" t="s">
        <v>2490</v>
      </c>
      <c r="F243" s="133" t="s">
        <v>2491</v>
      </c>
      <c r="G243" s="134" t="s">
        <v>268</v>
      </c>
      <c r="H243" s="135">
        <v>2</v>
      </c>
      <c r="I243" s="136"/>
      <c r="J243" s="137">
        <f t="shared" si="40"/>
        <v>0</v>
      </c>
      <c r="K243" s="133" t="s">
        <v>1</v>
      </c>
      <c r="L243" s="31"/>
      <c r="M243" s="138" t="s">
        <v>1</v>
      </c>
      <c r="N243" s="139" t="s">
        <v>43</v>
      </c>
      <c r="P243" s="140">
        <f t="shared" si="41"/>
        <v>0</v>
      </c>
      <c r="Q243" s="140">
        <v>0</v>
      </c>
      <c r="R243" s="140">
        <f t="shared" si="42"/>
        <v>0</v>
      </c>
      <c r="S243" s="140">
        <v>0</v>
      </c>
      <c r="T243" s="141">
        <f t="shared" si="43"/>
        <v>0</v>
      </c>
      <c r="AR243" s="142" t="s">
        <v>245</v>
      </c>
      <c r="AT243" s="142" t="s">
        <v>165</v>
      </c>
      <c r="AU243" s="142" t="s">
        <v>88</v>
      </c>
      <c r="AY243" s="16" t="s">
        <v>162</v>
      </c>
      <c r="BE243" s="143">
        <f t="shared" si="44"/>
        <v>0</v>
      </c>
      <c r="BF243" s="143">
        <f t="shared" si="45"/>
        <v>0</v>
      </c>
      <c r="BG243" s="143">
        <f t="shared" si="46"/>
        <v>0</v>
      </c>
      <c r="BH243" s="143">
        <f t="shared" si="47"/>
        <v>0</v>
      </c>
      <c r="BI243" s="143">
        <f t="shared" si="48"/>
        <v>0</v>
      </c>
      <c r="BJ243" s="16" t="s">
        <v>86</v>
      </c>
      <c r="BK243" s="143">
        <f t="shared" si="49"/>
        <v>0</v>
      </c>
      <c r="BL243" s="16" t="s">
        <v>245</v>
      </c>
      <c r="BM243" s="142" t="s">
        <v>1446</v>
      </c>
    </row>
    <row r="244" spans="2:65" s="1" customFormat="1" ht="16.5" customHeight="1">
      <c r="B244" s="31"/>
      <c r="C244" s="131" t="s">
        <v>977</v>
      </c>
      <c r="D244" s="131" t="s">
        <v>165</v>
      </c>
      <c r="E244" s="132" t="s">
        <v>2492</v>
      </c>
      <c r="F244" s="133" t="s">
        <v>2493</v>
      </c>
      <c r="G244" s="134" t="s">
        <v>268</v>
      </c>
      <c r="H244" s="135">
        <v>2</v>
      </c>
      <c r="I244" s="136"/>
      <c r="J244" s="137">
        <f t="shared" si="40"/>
        <v>0</v>
      </c>
      <c r="K244" s="133" t="s">
        <v>1</v>
      </c>
      <c r="L244" s="31"/>
      <c r="M244" s="138" t="s">
        <v>1</v>
      </c>
      <c r="N244" s="139" t="s">
        <v>43</v>
      </c>
      <c r="P244" s="140">
        <f t="shared" si="41"/>
        <v>0</v>
      </c>
      <c r="Q244" s="140">
        <v>0</v>
      </c>
      <c r="R244" s="140">
        <f t="shared" si="42"/>
        <v>0</v>
      </c>
      <c r="S244" s="140">
        <v>0</v>
      </c>
      <c r="T244" s="141">
        <f t="shared" si="43"/>
        <v>0</v>
      </c>
      <c r="AR244" s="142" t="s">
        <v>245</v>
      </c>
      <c r="AT244" s="142" t="s">
        <v>165</v>
      </c>
      <c r="AU244" s="142" t="s">
        <v>88</v>
      </c>
      <c r="AY244" s="16" t="s">
        <v>162</v>
      </c>
      <c r="BE244" s="143">
        <f t="shared" si="44"/>
        <v>0</v>
      </c>
      <c r="BF244" s="143">
        <f t="shared" si="45"/>
        <v>0</v>
      </c>
      <c r="BG244" s="143">
        <f t="shared" si="46"/>
        <v>0</v>
      </c>
      <c r="BH244" s="143">
        <f t="shared" si="47"/>
        <v>0</v>
      </c>
      <c r="BI244" s="143">
        <f t="shared" si="48"/>
        <v>0</v>
      </c>
      <c r="BJ244" s="16" t="s">
        <v>86</v>
      </c>
      <c r="BK244" s="143">
        <f t="shared" si="49"/>
        <v>0</v>
      </c>
      <c r="BL244" s="16" t="s">
        <v>245</v>
      </c>
      <c r="BM244" s="142" t="s">
        <v>1454</v>
      </c>
    </row>
    <row r="245" spans="2:65" s="1" customFormat="1" ht="16.5" customHeight="1">
      <c r="B245" s="31"/>
      <c r="C245" s="131" t="s">
        <v>983</v>
      </c>
      <c r="D245" s="131" t="s">
        <v>165</v>
      </c>
      <c r="E245" s="132" t="s">
        <v>2494</v>
      </c>
      <c r="F245" s="133" t="s">
        <v>2495</v>
      </c>
      <c r="G245" s="134" t="s">
        <v>268</v>
      </c>
      <c r="H245" s="135">
        <v>3</v>
      </c>
      <c r="I245" s="136"/>
      <c r="J245" s="137">
        <f t="shared" si="40"/>
        <v>0</v>
      </c>
      <c r="K245" s="133" t="s">
        <v>1</v>
      </c>
      <c r="L245" s="31"/>
      <c r="M245" s="138" t="s">
        <v>1</v>
      </c>
      <c r="N245" s="139" t="s">
        <v>43</v>
      </c>
      <c r="P245" s="140">
        <f t="shared" si="41"/>
        <v>0</v>
      </c>
      <c r="Q245" s="140">
        <v>0</v>
      </c>
      <c r="R245" s="140">
        <f t="shared" si="42"/>
        <v>0</v>
      </c>
      <c r="S245" s="140">
        <v>0</v>
      </c>
      <c r="T245" s="141">
        <f t="shared" si="43"/>
        <v>0</v>
      </c>
      <c r="AR245" s="142" t="s">
        <v>245</v>
      </c>
      <c r="AT245" s="142" t="s">
        <v>165</v>
      </c>
      <c r="AU245" s="142" t="s">
        <v>88</v>
      </c>
      <c r="AY245" s="16" t="s">
        <v>162</v>
      </c>
      <c r="BE245" s="143">
        <f t="shared" si="44"/>
        <v>0</v>
      </c>
      <c r="BF245" s="143">
        <f t="shared" si="45"/>
        <v>0</v>
      </c>
      <c r="BG245" s="143">
        <f t="shared" si="46"/>
        <v>0</v>
      </c>
      <c r="BH245" s="143">
        <f t="shared" si="47"/>
        <v>0</v>
      </c>
      <c r="BI245" s="143">
        <f t="shared" si="48"/>
        <v>0</v>
      </c>
      <c r="BJ245" s="16" t="s">
        <v>86</v>
      </c>
      <c r="BK245" s="143">
        <f t="shared" si="49"/>
        <v>0</v>
      </c>
      <c r="BL245" s="16" t="s">
        <v>245</v>
      </c>
      <c r="BM245" s="142" t="s">
        <v>1464</v>
      </c>
    </row>
    <row r="246" spans="2:65" s="1" customFormat="1" ht="16.5" customHeight="1">
      <c r="B246" s="31"/>
      <c r="C246" s="131" t="s">
        <v>988</v>
      </c>
      <c r="D246" s="131" t="s">
        <v>165</v>
      </c>
      <c r="E246" s="132" t="s">
        <v>2496</v>
      </c>
      <c r="F246" s="133" t="s">
        <v>2497</v>
      </c>
      <c r="G246" s="134" t="s">
        <v>268</v>
      </c>
      <c r="H246" s="135">
        <v>3</v>
      </c>
      <c r="I246" s="136"/>
      <c r="J246" s="137">
        <f t="shared" si="40"/>
        <v>0</v>
      </c>
      <c r="K246" s="133" t="s">
        <v>1</v>
      </c>
      <c r="L246" s="31"/>
      <c r="M246" s="138" t="s">
        <v>1</v>
      </c>
      <c r="N246" s="139" t="s">
        <v>43</v>
      </c>
      <c r="P246" s="140">
        <f t="shared" si="41"/>
        <v>0</v>
      </c>
      <c r="Q246" s="140">
        <v>0</v>
      </c>
      <c r="R246" s="140">
        <f t="shared" si="42"/>
        <v>0</v>
      </c>
      <c r="S246" s="140">
        <v>0</v>
      </c>
      <c r="T246" s="141">
        <f t="shared" si="43"/>
        <v>0</v>
      </c>
      <c r="AR246" s="142" t="s">
        <v>245</v>
      </c>
      <c r="AT246" s="142" t="s">
        <v>165</v>
      </c>
      <c r="AU246" s="142" t="s">
        <v>88</v>
      </c>
      <c r="AY246" s="16" t="s">
        <v>162</v>
      </c>
      <c r="BE246" s="143">
        <f t="shared" si="44"/>
        <v>0</v>
      </c>
      <c r="BF246" s="143">
        <f t="shared" si="45"/>
        <v>0</v>
      </c>
      <c r="BG246" s="143">
        <f t="shared" si="46"/>
        <v>0</v>
      </c>
      <c r="BH246" s="143">
        <f t="shared" si="47"/>
        <v>0</v>
      </c>
      <c r="BI246" s="143">
        <f t="shared" si="48"/>
        <v>0</v>
      </c>
      <c r="BJ246" s="16" t="s">
        <v>86</v>
      </c>
      <c r="BK246" s="143">
        <f t="shared" si="49"/>
        <v>0</v>
      </c>
      <c r="BL246" s="16" t="s">
        <v>245</v>
      </c>
      <c r="BM246" s="142" t="s">
        <v>1475</v>
      </c>
    </row>
    <row r="247" spans="2:65" s="1" customFormat="1" ht="16.5" customHeight="1">
      <c r="B247" s="31"/>
      <c r="C247" s="131" t="s">
        <v>993</v>
      </c>
      <c r="D247" s="131" t="s">
        <v>165</v>
      </c>
      <c r="E247" s="132" t="s">
        <v>2498</v>
      </c>
      <c r="F247" s="133" t="s">
        <v>2499</v>
      </c>
      <c r="G247" s="134" t="s">
        <v>268</v>
      </c>
      <c r="H247" s="135">
        <v>3</v>
      </c>
      <c r="I247" s="136"/>
      <c r="J247" s="137">
        <f t="shared" si="40"/>
        <v>0</v>
      </c>
      <c r="K247" s="133" t="s">
        <v>1</v>
      </c>
      <c r="L247" s="31"/>
      <c r="M247" s="138" t="s">
        <v>1</v>
      </c>
      <c r="N247" s="139" t="s">
        <v>43</v>
      </c>
      <c r="P247" s="140">
        <f t="shared" si="41"/>
        <v>0</v>
      </c>
      <c r="Q247" s="140">
        <v>0</v>
      </c>
      <c r="R247" s="140">
        <f t="shared" si="42"/>
        <v>0</v>
      </c>
      <c r="S247" s="140">
        <v>0</v>
      </c>
      <c r="T247" s="141">
        <f t="shared" si="43"/>
        <v>0</v>
      </c>
      <c r="AR247" s="142" t="s">
        <v>245</v>
      </c>
      <c r="AT247" s="142" t="s">
        <v>165</v>
      </c>
      <c r="AU247" s="142" t="s">
        <v>88</v>
      </c>
      <c r="AY247" s="16" t="s">
        <v>162</v>
      </c>
      <c r="BE247" s="143">
        <f t="shared" si="44"/>
        <v>0</v>
      </c>
      <c r="BF247" s="143">
        <f t="shared" si="45"/>
        <v>0</v>
      </c>
      <c r="BG247" s="143">
        <f t="shared" si="46"/>
        <v>0</v>
      </c>
      <c r="BH247" s="143">
        <f t="shared" si="47"/>
        <v>0</v>
      </c>
      <c r="BI247" s="143">
        <f t="shared" si="48"/>
        <v>0</v>
      </c>
      <c r="BJ247" s="16" t="s">
        <v>86</v>
      </c>
      <c r="BK247" s="143">
        <f t="shared" si="49"/>
        <v>0</v>
      </c>
      <c r="BL247" s="16" t="s">
        <v>245</v>
      </c>
      <c r="BM247" s="142" t="s">
        <v>1487</v>
      </c>
    </row>
    <row r="248" spans="2:65" s="1" customFormat="1" ht="16.5" customHeight="1">
      <c r="B248" s="31"/>
      <c r="C248" s="131" t="s">
        <v>997</v>
      </c>
      <c r="D248" s="131" t="s">
        <v>165</v>
      </c>
      <c r="E248" s="132" t="s">
        <v>2500</v>
      </c>
      <c r="F248" s="133" t="s">
        <v>2078</v>
      </c>
      <c r="G248" s="134" t="s">
        <v>268</v>
      </c>
      <c r="H248" s="135">
        <v>22</v>
      </c>
      <c r="I248" s="136"/>
      <c r="J248" s="137">
        <f t="shared" si="40"/>
        <v>0</v>
      </c>
      <c r="K248" s="133" t="s">
        <v>1</v>
      </c>
      <c r="L248" s="31"/>
      <c r="M248" s="138" t="s">
        <v>1</v>
      </c>
      <c r="N248" s="139" t="s">
        <v>43</v>
      </c>
      <c r="P248" s="140">
        <f t="shared" si="41"/>
        <v>0</v>
      </c>
      <c r="Q248" s="140">
        <v>0</v>
      </c>
      <c r="R248" s="140">
        <f t="shared" si="42"/>
        <v>0</v>
      </c>
      <c r="S248" s="140">
        <v>0</v>
      </c>
      <c r="T248" s="141">
        <f t="shared" si="43"/>
        <v>0</v>
      </c>
      <c r="AR248" s="142" t="s">
        <v>170</v>
      </c>
      <c r="AT248" s="142" t="s">
        <v>165</v>
      </c>
      <c r="AU248" s="142" t="s">
        <v>88</v>
      </c>
      <c r="AY248" s="16" t="s">
        <v>162</v>
      </c>
      <c r="BE248" s="143">
        <f t="shared" si="44"/>
        <v>0</v>
      </c>
      <c r="BF248" s="143">
        <f t="shared" si="45"/>
        <v>0</v>
      </c>
      <c r="BG248" s="143">
        <f t="shared" si="46"/>
        <v>0</v>
      </c>
      <c r="BH248" s="143">
        <f t="shared" si="47"/>
        <v>0</v>
      </c>
      <c r="BI248" s="143">
        <f t="shared" si="48"/>
        <v>0</v>
      </c>
      <c r="BJ248" s="16" t="s">
        <v>86</v>
      </c>
      <c r="BK248" s="143">
        <f t="shared" si="49"/>
        <v>0</v>
      </c>
      <c r="BL248" s="16" t="s">
        <v>170</v>
      </c>
      <c r="BM248" s="142" t="s">
        <v>1501</v>
      </c>
    </row>
    <row r="249" spans="2:65" s="1" customFormat="1" ht="21.75" customHeight="1">
      <c r="B249" s="31"/>
      <c r="C249" s="131" t="s">
        <v>1002</v>
      </c>
      <c r="D249" s="131" t="s">
        <v>165</v>
      </c>
      <c r="E249" s="132" t="s">
        <v>2079</v>
      </c>
      <c r="F249" s="133" t="s">
        <v>2080</v>
      </c>
      <c r="G249" s="134" t="s">
        <v>748</v>
      </c>
      <c r="H249" s="135">
        <v>1</v>
      </c>
      <c r="I249" s="136"/>
      <c r="J249" s="137">
        <f t="shared" si="40"/>
        <v>0</v>
      </c>
      <c r="K249" s="133" t="s">
        <v>1</v>
      </c>
      <c r="L249" s="31"/>
      <c r="M249" s="138" t="s">
        <v>1</v>
      </c>
      <c r="N249" s="139" t="s">
        <v>43</v>
      </c>
      <c r="P249" s="140">
        <f t="shared" si="41"/>
        <v>0</v>
      </c>
      <c r="Q249" s="140">
        <v>0</v>
      </c>
      <c r="R249" s="140">
        <f t="shared" si="42"/>
        <v>0</v>
      </c>
      <c r="S249" s="140">
        <v>0</v>
      </c>
      <c r="T249" s="141">
        <f t="shared" si="43"/>
        <v>0</v>
      </c>
      <c r="AR249" s="142" t="s">
        <v>2501</v>
      </c>
      <c r="AT249" s="142" t="s">
        <v>165</v>
      </c>
      <c r="AU249" s="142" t="s">
        <v>88</v>
      </c>
      <c r="AY249" s="16" t="s">
        <v>162</v>
      </c>
      <c r="BE249" s="143">
        <f t="shared" si="44"/>
        <v>0</v>
      </c>
      <c r="BF249" s="143">
        <f t="shared" si="45"/>
        <v>0</v>
      </c>
      <c r="BG249" s="143">
        <f t="shared" si="46"/>
        <v>0</v>
      </c>
      <c r="BH249" s="143">
        <f t="shared" si="47"/>
        <v>0</v>
      </c>
      <c r="BI249" s="143">
        <f t="shared" si="48"/>
        <v>0</v>
      </c>
      <c r="BJ249" s="16" t="s">
        <v>86</v>
      </c>
      <c r="BK249" s="143">
        <f t="shared" si="49"/>
        <v>0</v>
      </c>
      <c r="BL249" s="16" t="s">
        <v>2501</v>
      </c>
      <c r="BM249" s="142" t="s">
        <v>1513</v>
      </c>
    </row>
    <row r="250" spans="2:65" s="1" customFormat="1" ht="16.5" customHeight="1">
      <c r="B250" s="31"/>
      <c r="C250" s="131" t="s">
        <v>1008</v>
      </c>
      <c r="D250" s="131" t="s">
        <v>165</v>
      </c>
      <c r="E250" s="132" t="s">
        <v>2502</v>
      </c>
      <c r="F250" s="133" t="s">
        <v>2503</v>
      </c>
      <c r="G250" s="134" t="s">
        <v>2302</v>
      </c>
      <c r="H250" s="135">
        <v>1.165</v>
      </c>
      <c r="I250" s="136"/>
      <c r="J250" s="137">
        <f t="shared" si="40"/>
        <v>0</v>
      </c>
      <c r="K250" s="133" t="s">
        <v>1</v>
      </c>
      <c r="L250" s="31"/>
      <c r="M250" s="138" t="s">
        <v>1</v>
      </c>
      <c r="N250" s="139" t="s">
        <v>43</v>
      </c>
      <c r="P250" s="140">
        <f t="shared" si="41"/>
        <v>0</v>
      </c>
      <c r="Q250" s="140">
        <v>0</v>
      </c>
      <c r="R250" s="140">
        <f t="shared" si="42"/>
        <v>0</v>
      </c>
      <c r="S250" s="140">
        <v>0</v>
      </c>
      <c r="T250" s="141">
        <f t="shared" si="43"/>
        <v>0</v>
      </c>
      <c r="AR250" s="142" t="s">
        <v>245</v>
      </c>
      <c r="AT250" s="142" t="s">
        <v>165</v>
      </c>
      <c r="AU250" s="142" t="s">
        <v>88</v>
      </c>
      <c r="AY250" s="16" t="s">
        <v>162</v>
      </c>
      <c r="BE250" s="143">
        <f t="shared" si="44"/>
        <v>0</v>
      </c>
      <c r="BF250" s="143">
        <f t="shared" si="45"/>
        <v>0</v>
      </c>
      <c r="BG250" s="143">
        <f t="shared" si="46"/>
        <v>0</v>
      </c>
      <c r="BH250" s="143">
        <f t="shared" si="47"/>
        <v>0</v>
      </c>
      <c r="BI250" s="143">
        <f t="shared" si="48"/>
        <v>0</v>
      </c>
      <c r="BJ250" s="16" t="s">
        <v>86</v>
      </c>
      <c r="BK250" s="143">
        <f t="shared" si="49"/>
        <v>0</v>
      </c>
      <c r="BL250" s="16" t="s">
        <v>245</v>
      </c>
      <c r="BM250" s="142" t="s">
        <v>1522</v>
      </c>
    </row>
    <row r="251" spans="2:65" s="11" customFormat="1" ht="20.85" customHeight="1">
      <c r="B251" s="119"/>
      <c r="D251" s="120" t="s">
        <v>77</v>
      </c>
      <c r="E251" s="129" t="s">
        <v>2504</v>
      </c>
      <c r="F251" s="129" t="s">
        <v>2505</v>
      </c>
      <c r="I251" s="122"/>
      <c r="J251" s="130">
        <f>BK251</f>
        <v>0</v>
      </c>
      <c r="L251" s="119"/>
      <c r="M251" s="124"/>
      <c r="P251" s="125">
        <v>0</v>
      </c>
      <c r="R251" s="125">
        <v>0</v>
      </c>
      <c r="T251" s="126">
        <v>0</v>
      </c>
      <c r="AR251" s="120" t="s">
        <v>88</v>
      </c>
      <c r="AT251" s="127" t="s">
        <v>77</v>
      </c>
      <c r="AU251" s="127" t="s">
        <v>88</v>
      </c>
      <c r="AY251" s="120" t="s">
        <v>162</v>
      </c>
      <c r="BK251" s="128">
        <v>0</v>
      </c>
    </row>
    <row r="252" spans="2:65" s="11" customFormat="1" ht="25.9" customHeight="1">
      <c r="B252" s="119"/>
      <c r="D252" s="120" t="s">
        <v>77</v>
      </c>
      <c r="E252" s="121" t="s">
        <v>368</v>
      </c>
      <c r="F252" s="121" t="s">
        <v>2285</v>
      </c>
      <c r="I252" s="122"/>
      <c r="J252" s="123">
        <f>BK252</f>
        <v>0</v>
      </c>
      <c r="L252" s="119"/>
      <c r="M252" s="124"/>
      <c r="P252" s="125">
        <f>P253</f>
        <v>0</v>
      </c>
      <c r="R252" s="125">
        <f>R253</f>
        <v>0</v>
      </c>
      <c r="T252" s="126">
        <f>T253</f>
        <v>0</v>
      </c>
      <c r="AR252" s="120" t="s">
        <v>88</v>
      </c>
      <c r="AT252" s="127" t="s">
        <v>77</v>
      </c>
      <c r="AU252" s="127" t="s">
        <v>78</v>
      </c>
      <c r="AY252" s="120" t="s">
        <v>162</v>
      </c>
      <c r="BK252" s="128">
        <f>BK253</f>
        <v>0</v>
      </c>
    </row>
    <row r="253" spans="2:65" s="11" customFormat="1" ht="22.9" customHeight="1">
      <c r="B253" s="119"/>
      <c r="D253" s="120" t="s">
        <v>77</v>
      </c>
      <c r="E253" s="129" t="s">
        <v>2032</v>
      </c>
      <c r="F253" s="129" t="s">
        <v>1</v>
      </c>
      <c r="I253" s="122"/>
      <c r="J253" s="130">
        <f>BK253</f>
        <v>0</v>
      </c>
      <c r="L253" s="119"/>
      <c r="M253" s="124"/>
      <c r="P253" s="125">
        <f>SUM(P254:P264)</f>
        <v>0</v>
      </c>
      <c r="R253" s="125">
        <f>SUM(R254:R264)</f>
        <v>0</v>
      </c>
      <c r="T253" s="126">
        <f>SUM(T254:T264)</f>
        <v>0</v>
      </c>
      <c r="AR253" s="120" t="s">
        <v>88</v>
      </c>
      <c r="AT253" s="127" t="s">
        <v>77</v>
      </c>
      <c r="AU253" s="127" t="s">
        <v>86</v>
      </c>
      <c r="AY253" s="120" t="s">
        <v>162</v>
      </c>
      <c r="BK253" s="128">
        <f>SUM(BK254:BK264)</f>
        <v>0</v>
      </c>
    </row>
    <row r="254" spans="2:65" s="1" customFormat="1" ht="16.5" customHeight="1">
      <c r="B254" s="31"/>
      <c r="C254" s="131" t="s">
        <v>1014</v>
      </c>
      <c r="D254" s="131" t="s">
        <v>165</v>
      </c>
      <c r="E254" s="132" t="s">
        <v>2506</v>
      </c>
      <c r="F254" s="133" t="s">
        <v>2507</v>
      </c>
      <c r="G254" s="134" t="s">
        <v>748</v>
      </c>
      <c r="H254" s="135">
        <v>4</v>
      </c>
      <c r="I254" s="136"/>
      <c r="J254" s="137">
        <f t="shared" ref="J254:J264" si="50">ROUND(I254*H254,2)</f>
        <v>0</v>
      </c>
      <c r="K254" s="133" t="s">
        <v>1</v>
      </c>
      <c r="L254" s="31"/>
      <c r="M254" s="138" t="s">
        <v>1</v>
      </c>
      <c r="N254" s="139" t="s">
        <v>43</v>
      </c>
      <c r="P254" s="140">
        <f t="shared" ref="P254:P264" si="51">O254*H254</f>
        <v>0</v>
      </c>
      <c r="Q254" s="140">
        <v>0</v>
      </c>
      <c r="R254" s="140">
        <f t="shared" ref="R254:R264" si="52">Q254*H254</f>
        <v>0</v>
      </c>
      <c r="S254" s="140">
        <v>0</v>
      </c>
      <c r="T254" s="141">
        <f t="shared" ref="T254:T264" si="53">S254*H254</f>
        <v>0</v>
      </c>
      <c r="AR254" s="142" t="s">
        <v>245</v>
      </c>
      <c r="AT254" s="142" t="s">
        <v>165</v>
      </c>
      <c r="AU254" s="142" t="s">
        <v>88</v>
      </c>
      <c r="AY254" s="16" t="s">
        <v>162</v>
      </c>
      <c r="BE254" s="143">
        <f t="shared" ref="BE254:BE264" si="54">IF(N254="základní",J254,0)</f>
        <v>0</v>
      </c>
      <c r="BF254" s="143">
        <f t="shared" ref="BF254:BF264" si="55">IF(N254="snížená",J254,0)</f>
        <v>0</v>
      </c>
      <c r="BG254" s="143">
        <f t="shared" ref="BG254:BG264" si="56">IF(N254="zákl. přenesená",J254,0)</f>
        <v>0</v>
      </c>
      <c r="BH254" s="143">
        <f t="shared" ref="BH254:BH264" si="57">IF(N254="sníž. přenesená",J254,0)</f>
        <v>0</v>
      </c>
      <c r="BI254" s="143">
        <f t="shared" ref="BI254:BI264" si="58">IF(N254="nulová",J254,0)</f>
        <v>0</v>
      </c>
      <c r="BJ254" s="16" t="s">
        <v>86</v>
      </c>
      <c r="BK254" s="143">
        <f t="shared" ref="BK254:BK264" si="59">ROUND(I254*H254,2)</f>
        <v>0</v>
      </c>
      <c r="BL254" s="16" t="s">
        <v>245</v>
      </c>
      <c r="BM254" s="142" t="s">
        <v>1530</v>
      </c>
    </row>
    <row r="255" spans="2:65" s="1" customFormat="1" ht="16.5" customHeight="1">
      <c r="B255" s="31"/>
      <c r="C255" s="131" t="s">
        <v>1020</v>
      </c>
      <c r="D255" s="131" t="s">
        <v>165</v>
      </c>
      <c r="E255" s="132" t="s">
        <v>2508</v>
      </c>
      <c r="F255" s="133" t="s">
        <v>2509</v>
      </c>
      <c r="G255" s="134" t="s">
        <v>748</v>
      </c>
      <c r="H255" s="135">
        <v>1</v>
      </c>
      <c r="I255" s="136"/>
      <c r="J255" s="137">
        <f t="shared" si="50"/>
        <v>0</v>
      </c>
      <c r="K255" s="133" t="s">
        <v>1</v>
      </c>
      <c r="L255" s="31"/>
      <c r="M255" s="138" t="s">
        <v>1</v>
      </c>
      <c r="N255" s="139" t="s">
        <v>43</v>
      </c>
      <c r="P255" s="140">
        <f t="shared" si="51"/>
        <v>0</v>
      </c>
      <c r="Q255" s="140">
        <v>0</v>
      </c>
      <c r="R255" s="140">
        <f t="shared" si="52"/>
        <v>0</v>
      </c>
      <c r="S255" s="140">
        <v>0</v>
      </c>
      <c r="T255" s="141">
        <f t="shared" si="53"/>
        <v>0</v>
      </c>
      <c r="AR255" s="142" t="s">
        <v>245</v>
      </c>
      <c r="AT255" s="142" t="s">
        <v>165</v>
      </c>
      <c r="AU255" s="142" t="s">
        <v>88</v>
      </c>
      <c r="AY255" s="16" t="s">
        <v>162</v>
      </c>
      <c r="BE255" s="143">
        <f t="shared" si="54"/>
        <v>0</v>
      </c>
      <c r="BF255" s="143">
        <f t="shared" si="55"/>
        <v>0</v>
      </c>
      <c r="BG255" s="143">
        <f t="shared" si="56"/>
        <v>0</v>
      </c>
      <c r="BH255" s="143">
        <f t="shared" si="57"/>
        <v>0</v>
      </c>
      <c r="BI255" s="143">
        <f t="shared" si="58"/>
        <v>0</v>
      </c>
      <c r="BJ255" s="16" t="s">
        <v>86</v>
      </c>
      <c r="BK255" s="143">
        <f t="shared" si="59"/>
        <v>0</v>
      </c>
      <c r="BL255" s="16" t="s">
        <v>245</v>
      </c>
      <c r="BM255" s="142" t="s">
        <v>1540</v>
      </c>
    </row>
    <row r="256" spans="2:65" s="1" customFormat="1" ht="16.5" customHeight="1">
      <c r="B256" s="31"/>
      <c r="C256" s="131" t="s">
        <v>1025</v>
      </c>
      <c r="D256" s="131" t="s">
        <v>165</v>
      </c>
      <c r="E256" s="132" t="s">
        <v>2510</v>
      </c>
      <c r="F256" s="133" t="s">
        <v>2511</v>
      </c>
      <c r="G256" s="134" t="s">
        <v>748</v>
      </c>
      <c r="H256" s="135">
        <v>1</v>
      </c>
      <c r="I256" s="136"/>
      <c r="J256" s="137">
        <f t="shared" si="50"/>
        <v>0</v>
      </c>
      <c r="K256" s="133" t="s">
        <v>1</v>
      </c>
      <c r="L256" s="31"/>
      <c r="M256" s="138" t="s">
        <v>1</v>
      </c>
      <c r="N256" s="139" t="s">
        <v>43</v>
      </c>
      <c r="P256" s="140">
        <f t="shared" si="51"/>
        <v>0</v>
      </c>
      <c r="Q256" s="140">
        <v>0</v>
      </c>
      <c r="R256" s="140">
        <f t="shared" si="52"/>
        <v>0</v>
      </c>
      <c r="S256" s="140">
        <v>0</v>
      </c>
      <c r="T256" s="141">
        <f t="shared" si="53"/>
        <v>0</v>
      </c>
      <c r="AR256" s="142" t="s">
        <v>245</v>
      </c>
      <c r="AT256" s="142" t="s">
        <v>165</v>
      </c>
      <c r="AU256" s="142" t="s">
        <v>88</v>
      </c>
      <c r="AY256" s="16" t="s">
        <v>162</v>
      </c>
      <c r="BE256" s="143">
        <f t="shared" si="54"/>
        <v>0</v>
      </c>
      <c r="BF256" s="143">
        <f t="shared" si="55"/>
        <v>0</v>
      </c>
      <c r="BG256" s="143">
        <f t="shared" si="56"/>
        <v>0</v>
      </c>
      <c r="BH256" s="143">
        <f t="shared" si="57"/>
        <v>0</v>
      </c>
      <c r="BI256" s="143">
        <f t="shared" si="58"/>
        <v>0</v>
      </c>
      <c r="BJ256" s="16" t="s">
        <v>86</v>
      </c>
      <c r="BK256" s="143">
        <f t="shared" si="59"/>
        <v>0</v>
      </c>
      <c r="BL256" s="16" t="s">
        <v>245</v>
      </c>
      <c r="BM256" s="142" t="s">
        <v>1552</v>
      </c>
    </row>
    <row r="257" spans="2:65" s="1" customFormat="1" ht="16.5" customHeight="1">
      <c r="B257" s="31"/>
      <c r="C257" s="131" t="s">
        <v>1029</v>
      </c>
      <c r="D257" s="131" t="s">
        <v>165</v>
      </c>
      <c r="E257" s="132" t="s">
        <v>2512</v>
      </c>
      <c r="F257" s="133" t="s">
        <v>2513</v>
      </c>
      <c r="G257" s="134" t="s">
        <v>748</v>
      </c>
      <c r="H257" s="135">
        <v>1</v>
      </c>
      <c r="I257" s="136"/>
      <c r="J257" s="137">
        <f t="shared" si="50"/>
        <v>0</v>
      </c>
      <c r="K257" s="133" t="s">
        <v>1</v>
      </c>
      <c r="L257" s="31"/>
      <c r="M257" s="138" t="s">
        <v>1</v>
      </c>
      <c r="N257" s="139" t="s">
        <v>43</v>
      </c>
      <c r="P257" s="140">
        <f t="shared" si="51"/>
        <v>0</v>
      </c>
      <c r="Q257" s="140">
        <v>0</v>
      </c>
      <c r="R257" s="140">
        <f t="shared" si="52"/>
        <v>0</v>
      </c>
      <c r="S257" s="140">
        <v>0</v>
      </c>
      <c r="T257" s="141">
        <f t="shared" si="53"/>
        <v>0</v>
      </c>
      <c r="AR257" s="142" t="s">
        <v>245</v>
      </c>
      <c r="AT257" s="142" t="s">
        <v>165</v>
      </c>
      <c r="AU257" s="142" t="s">
        <v>88</v>
      </c>
      <c r="AY257" s="16" t="s">
        <v>162</v>
      </c>
      <c r="BE257" s="143">
        <f t="shared" si="54"/>
        <v>0</v>
      </c>
      <c r="BF257" s="143">
        <f t="shared" si="55"/>
        <v>0</v>
      </c>
      <c r="BG257" s="143">
        <f t="shared" si="56"/>
        <v>0</v>
      </c>
      <c r="BH257" s="143">
        <f t="shared" si="57"/>
        <v>0</v>
      </c>
      <c r="BI257" s="143">
        <f t="shared" si="58"/>
        <v>0</v>
      </c>
      <c r="BJ257" s="16" t="s">
        <v>86</v>
      </c>
      <c r="BK257" s="143">
        <f t="shared" si="59"/>
        <v>0</v>
      </c>
      <c r="BL257" s="16" t="s">
        <v>245</v>
      </c>
      <c r="BM257" s="142" t="s">
        <v>1561</v>
      </c>
    </row>
    <row r="258" spans="2:65" s="1" customFormat="1" ht="16.5" customHeight="1">
      <c r="B258" s="31"/>
      <c r="C258" s="131" t="s">
        <v>1034</v>
      </c>
      <c r="D258" s="131" t="s">
        <v>165</v>
      </c>
      <c r="E258" s="132" t="s">
        <v>2514</v>
      </c>
      <c r="F258" s="133" t="s">
        <v>2515</v>
      </c>
      <c r="G258" s="134" t="s">
        <v>748</v>
      </c>
      <c r="H258" s="135">
        <v>1</v>
      </c>
      <c r="I258" s="136"/>
      <c r="J258" s="137">
        <f t="shared" si="50"/>
        <v>0</v>
      </c>
      <c r="K258" s="133" t="s">
        <v>1</v>
      </c>
      <c r="L258" s="31"/>
      <c r="M258" s="138" t="s">
        <v>1</v>
      </c>
      <c r="N258" s="139" t="s">
        <v>43</v>
      </c>
      <c r="P258" s="140">
        <f t="shared" si="51"/>
        <v>0</v>
      </c>
      <c r="Q258" s="140">
        <v>0</v>
      </c>
      <c r="R258" s="140">
        <f t="shared" si="52"/>
        <v>0</v>
      </c>
      <c r="S258" s="140">
        <v>0</v>
      </c>
      <c r="T258" s="141">
        <f t="shared" si="53"/>
        <v>0</v>
      </c>
      <c r="AR258" s="142" t="s">
        <v>245</v>
      </c>
      <c r="AT258" s="142" t="s">
        <v>165</v>
      </c>
      <c r="AU258" s="142" t="s">
        <v>88</v>
      </c>
      <c r="AY258" s="16" t="s">
        <v>162</v>
      </c>
      <c r="BE258" s="143">
        <f t="shared" si="54"/>
        <v>0</v>
      </c>
      <c r="BF258" s="143">
        <f t="shared" si="55"/>
        <v>0</v>
      </c>
      <c r="BG258" s="143">
        <f t="shared" si="56"/>
        <v>0</v>
      </c>
      <c r="BH258" s="143">
        <f t="shared" si="57"/>
        <v>0</v>
      </c>
      <c r="BI258" s="143">
        <f t="shared" si="58"/>
        <v>0</v>
      </c>
      <c r="BJ258" s="16" t="s">
        <v>86</v>
      </c>
      <c r="BK258" s="143">
        <f t="shared" si="59"/>
        <v>0</v>
      </c>
      <c r="BL258" s="16" t="s">
        <v>245</v>
      </c>
      <c r="BM258" s="142" t="s">
        <v>1573</v>
      </c>
    </row>
    <row r="259" spans="2:65" s="1" customFormat="1" ht="16.5" customHeight="1">
      <c r="B259" s="31"/>
      <c r="C259" s="131" t="s">
        <v>1038</v>
      </c>
      <c r="D259" s="131" t="s">
        <v>165</v>
      </c>
      <c r="E259" s="132" t="s">
        <v>2516</v>
      </c>
      <c r="F259" s="133" t="s">
        <v>2517</v>
      </c>
      <c r="G259" s="134" t="s">
        <v>2518</v>
      </c>
      <c r="H259" s="135">
        <v>40</v>
      </c>
      <c r="I259" s="136"/>
      <c r="J259" s="137">
        <f t="shared" si="50"/>
        <v>0</v>
      </c>
      <c r="K259" s="133" t="s">
        <v>1</v>
      </c>
      <c r="L259" s="31"/>
      <c r="M259" s="138" t="s">
        <v>1</v>
      </c>
      <c r="N259" s="139" t="s">
        <v>43</v>
      </c>
      <c r="P259" s="140">
        <f t="shared" si="51"/>
        <v>0</v>
      </c>
      <c r="Q259" s="140">
        <v>0</v>
      </c>
      <c r="R259" s="140">
        <f t="shared" si="52"/>
        <v>0</v>
      </c>
      <c r="S259" s="140">
        <v>0</v>
      </c>
      <c r="T259" s="141">
        <f t="shared" si="53"/>
        <v>0</v>
      </c>
      <c r="AR259" s="142" t="s">
        <v>245</v>
      </c>
      <c r="AT259" s="142" t="s">
        <v>165</v>
      </c>
      <c r="AU259" s="142" t="s">
        <v>88</v>
      </c>
      <c r="AY259" s="16" t="s">
        <v>162</v>
      </c>
      <c r="BE259" s="143">
        <f t="shared" si="54"/>
        <v>0</v>
      </c>
      <c r="BF259" s="143">
        <f t="shared" si="55"/>
        <v>0</v>
      </c>
      <c r="BG259" s="143">
        <f t="shared" si="56"/>
        <v>0</v>
      </c>
      <c r="BH259" s="143">
        <f t="shared" si="57"/>
        <v>0</v>
      </c>
      <c r="BI259" s="143">
        <f t="shared" si="58"/>
        <v>0</v>
      </c>
      <c r="BJ259" s="16" t="s">
        <v>86</v>
      </c>
      <c r="BK259" s="143">
        <f t="shared" si="59"/>
        <v>0</v>
      </c>
      <c r="BL259" s="16" t="s">
        <v>245</v>
      </c>
      <c r="BM259" s="142" t="s">
        <v>1582</v>
      </c>
    </row>
    <row r="260" spans="2:65" s="1" customFormat="1" ht="16.5" customHeight="1">
      <c r="B260" s="31"/>
      <c r="C260" s="131" t="s">
        <v>1042</v>
      </c>
      <c r="D260" s="131" t="s">
        <v>165</v>
      </c>
      <c r="E260" s="132" t="s">
        <v>2519</v>
      </c>
      <c r="F260" s="133" t="s">
        <v>2520</v>
      </c>
      <c r="G260" s="134" t="s">
        <v>748</v>
      </c>
      <c r="H260" s="135">
        <v>1</v>
      </c>
      <c r="I260" s="136"/>
      <c r="J260" s="137">
        <f t="shared" si="50"/>
        <v>0</v>
      </c>
      <c r="K260" s="133" t="s">
        <v>1</v>
      </c>
      <c r="L260" s="31"/>
      <c r="M260" s="138" t="s">
        <v>1</v>
      </c>
      <c r="N260" s="139" t="s">
        <v>43</v>
      </c>
      <c r="P260" s="140">
        <f t="shared" si="51"/>
        <v>0</v>
      </c>
      <c r="Q260" s="140">
        <v>0</v>
      </c>
      <c r="R260" s="140">
        <f t="shared" si="52"/>
        <v>0</v>
      </c>
      <c r="S260" s="140">
        <v>0</v>
      </c>
      <c r="T260" s="141">
        <f t="shared" si="53"/>
        <v>0</v>
      </c>
      <c r="AR260" s="142" t="s">
        <v>245</v>
      </c>
      <c r="AT260" s="142" t="s">
        <v>165</v>
      </c>
      <c r="AU260" s="142" t="s">
        <v>88</v>
      </c>
      <c r="AY260" s="16" t="s">
        <v>162</v>
      </c>
      <c r="BE260" s="143">
        <f t="shared" si="54"/>
        <v>0</v>
      </c>
      <c r="BF260" s="143">
        <f t="shared" si="55"/>
        <v>0</v>
      </c>
      <c r="BG260" s="143">
        <f t="shared" si="56"/>
        <v>0</v>
      </c>
      <c r="BH260" s="143">
        <f t="shared" si="57"/>
        <v>0</v>
      </c>
      <c r="BI260" s="143">
        <f t="shared" si="58"/>
        <v>0</v>
      </c>
      <c r="BJ260" s="16" t="s">
        <v>86</v>
      </c>
      <c r="BK260" s="143">
        <f t="shared" si="59"/>
        <v>0</v>
      </c>
      <c r="BL260" s="16" t="s">
        <v>245</v>
      </c>
      <c r="BM260" s="142" t="s">
        <v>1606</v>
      </c>
    </row>
    <row r="261" spans="2:65" s="1" customFormat="1" ht="16.5" customHeight="1">
      <c r="B261" s="31"/>
      <c r="C261" s="131" t="s">
        <v>1048</v>
      </c>
      <c r="D261" s="131" t="s">
        <v>165</v>
      </c>
      <c r="E261" s="132" t="s">
        <v>2521</v>
      </c>
      <c r="F261" s="133" t="s">
        <v>2522</v>
      </c>
      <c r="G261" s="134" t="s">
        <v>748</v>
      </c>
      <c r="H261" s="135">
        <v>1</v>
      </c>
      <c r="I261" s="136"/>
      <c r="J261" s="137">
        <f t="shared" si="50"/>
        <v>0</v>
      </c>
      <c r="K261" s="133" t="s">
        <v>1</v>
      </c>
      <c r="L261" s="31"/>
      <c r="M261" s="138" t="s">
        <v>1</v>
      </c>
      <c r="N261" s="139" t="s">
        <v>43</v>
      </c>
      <c r="P261" s="140">
        <f t="shared" si="51"/>
        <v>0</v>
      </c>
      <c r="Q261" s="140">
        <v>0</v>
      </c>
      <c r="R261" s="140">
        <f t="shared" si="52"/>
        <v>0</v>
      </c>
      <c r="S261" s="140">
        <v>0</v>
      </c>
      <c r="T261" s="141">
        <f t="shared" si="53"/>
        <v>0</v>
      </c>
      <c r="AR261" s="142" t="s">
        <v>245</v>
      </c>
      <c r="AT261" s="142" t="s">
        <v>165</v>
      </c>
      <c r="AU261" s="142" t="s">
        <v>88</v>
      </c>
      <c r="AY261" s="16" t="s">
        <v>162</v>
      </c>
      <c r="BE261" s="143">
        <f t="shared" si="54"/>
        <v>0</v>
      </c>
      <c r="BF261" s="143">
        <f t="shared" si="55"/>
        <v>0</v>
      </c>
      <c r="BG261" s="143">
        <f t="shared" si="56"/>
        <v>0</v>
      </c>
      <c r="BH261" s="143">
        <f t="shared" si="57"/>
        <v>0</v>
      </c>
      <c r="BI261" s="143">
        <f t="shared" si="58"/>
        <v>0</v>
      </c>
      <c r="BJ261" s="16" t="s">
        <v>86</v>
      </c>
      <c r="BK261" s="143">
        <f t="shared" si="59"/>
        <v>0</v>
      </c>
      <c r="BL261" s="16" t="s">
        <v>245</v>
      </c>
      <c r="BM261" s="142" t="s">
        <v>1615</v>
      </c>
    </row>
    <row r="262" spans="2:65" s="1" customFormat="1" ht="16.5" customHeight="1">
      <c r="B262" s="31"/>
      <c r="C262" s="131" t="s">
        <v>1051</v>
      </c>
      <c r="D262" s="131" t="s">
        <v>165</v>
      </c>
      <c r="E262" s="132" t="s">
        <v>2316</v>
      </c>
      <c r="F262" s="133" t="s">
        <v>2317</v>
      </c>
      <c r="G262" s="134" t="s">
        <v>748</v>
      </c>
      <c r="H262" s="135">
        <v>1</v>
      </c>
      <c r="I262" s="136"/>
      <c r="J262" s="137">
        <f t="shared" si="50"/>
        <v>0</v>
      </c>
      <c r="K262" s="133" t="s">
        <v>1</v>
      </c>
      <c r="L262" s="31"/>
      <c r="M262" s="138" t="s">
        <v>1</v>
      </c>
      <c r="N262" s="139" t="s">
        <v>43</v>
      </c>
      <c r="P262" s="140">
        <f t="shared" si="51"/>
        <v>0</v>
      </c>
      <c r="Q262" s="140">
        <v>0</v>
      </c>
      <c r="R262" s="140">
        <f t="shared" si="52"/>
        <v>0</v>
      </c>
      <c r="S262" s="140">
        <v>0</v>
      </c>
      <c r="T262" s="141">
        <f t="shared" si="53"/>
        <v>0</v>
      </c>
      <c r="AR262" s="142" t="s">
        <v>245</v>
      </c>
      <c r="AT262" s="142" t="s">
        <v>165</v>
      </c>
      <c r="AU262" s="142" t="s">
        <v>88</v>
      </c>
      <c r="AY262" s="16" t="s">
        <v>162</v>
      </c>
      <c r="BE262" s="143">
        <f t="shared" si="54"/>
        <v>0</v>
      </c>
      <c r="BF262" s="143">
        <f t="shared" si="55"/>
        <v>0</v>
      </c>
      <c r="BG262" s="143">
        <f t="shared" si="56"/>
        <v>0</v>
      </c>
      <c r="BH262" s="143">
        <f t="shared" si="57"/>
        <v>0</v>
      </c>
      <c r="BI262" s="143">
        <f t="shared" si="58"/>
        <v>0</v>
      </c>
      <c r="BJ262" s="16" t="s">
        <v>86</v>
      </c>
      <c r="BK262" s="143">
        <f t="shared" si="59"/>
        <v>0</v>
      </c>
      <c r="BL262" s="16" t="s">
        <v>245</v>
      </c>
      <c r="BM262" s="142" t="s">
        <v>1624</v>
      </c>
    </row>
    <row r="263" spans="2:65" s="1" customFormat="1" ht="16.5" customHeight="1">
      <c r="B263" s="31"/>
      <c r="C263" s="131" t="s">
        <v>1056</v>
      </c>
      <c r="D263" s="131" t="s">
        <v>165</v>
      </c>
      <c r="E263" s="132" t="s">
        <v>2318</v>
      </c>
      <c r="F263" s="133" t="s">
        <v>2319</v>
      </c>
      <c r="G263" s="134" t="s">
        <v>748</v>
      </c>
      <c r="H263" s="135">
        <v>1</v>
      </c>
      <c r="I263" s="136"/>
      <c r="J263" s="137">
        <f t="shared" si="50"/>
        <v>0</v>
      </c>
      <c r="K263" s="133" t="s">
        <v>1</v>
      </c>
      <c r="L263" s="31"/>
      <c r="M263" s="138" t="s">
        <v>1</v>
      </c>
      <c r="N263" s="139" t="s">
        <v>43</v>
      </c>
      <c r="P263" s="140">
        <f t="shared" si="51"/>
        <v>0</v>
      </c>
      <c r="Q263" s="140">
        <v>0</v>
      </c>
      <c r="R263" s="140">
        <f t="shared" si="52"/>
        <v>0</v>
      </c>
      <c r="S263" s="140">
        <v>0</v>
      </c>
      <c r="T263" s="141">
        <f t="shared" si="53"/>
        <v>0</v>
      </c>
      <c r="AR263" s="142" t="s">
        <v>245</v>
      </c>
      <c r="AT263" s="142" t="s">
        <v>165</v>
      </c>
      <c r="AU263" s="142" t="s">
        <v>88</v>
      </c>
      <c r="AY263" s="16" t="s">
        <v>162</v>
      </c>
      <c r="BE263" s="143">
        <f t="shared" si="54"/>
        <v>0</v>
      </c>
      <c r="BF263" s="143">
        <f t="shared" si="55"/>
        <v>0</v>
      </c>
      <c r="BG263" s="143">
        <f t="shared" si="56"/>
        <v>0</v>
      </c>
      <c r="BH263" s="143">
        <f t="shared" si="57"/>
        <v>0</v>
      </c>
      <c r="BI263" s="143">
        <f t="shared" si="58"/>
        <v>0</v>
      </c>
      <c r="BJ263" s="16" t="s">
        <v>86</v>
      </c>
      <c r="BK263" s="143">
        <f t="shared" si="59"/>
        <v>0</v>
      </c>
      <c r="BL263" s="16" t="s">
        <v>245</v>
      </c>
      <c r="BM263" s="142" t="s">
        <v>1632</v>
      </c>
    </row>
    <row r="264" spans="2:65" s="1" customFormat="1" ht="16.5" customHeight="1">
      <c r="B264" s="31"/>
      <c r="C264" s="131" t="s">
        <v>1061</v>
      </c>
      <c r="D264" s="131" t="s">
        <v>165</v>
      </c>
      <c r="E264" s="132" t="s">
        <v>2326</v>
      </c>
      <c r="F264" s="133" t="s">
        <v>2327</v>
      </c>
      <c r="G264" s="134" t="s">
        <v>2302</v>
      </c>
      <c r="H264" s="135">
        <v>0.879</v>
      </c>
      <c r="I264" s="136"/>
      <c r="J264" s="137">
        <f t="shared" si="50"/>
        <v>0</v>
      </c>
      <c r="K264" s="133" t="s">
        <v>1</v>
      </c>
      <c r="L264" s="31"/>
      <c r="M264" s="138" t="s">
        <v>1</v>
      </c>
      <c r="N264" s="139" t="s">
        <v>43</v>
      </c>
      <c r="P264" s="140">
        <f t="shared" si="51"/>
        <v>0</v>
      </c>
      <c r="Q264" s="140">
        <v>0</v>
      </c>
      <c r="R264" s="140">
        <f t="shared" si="52"/>
        <v>0</v>
      </c>
      <c r="S264" s="140">
        <v>0</v>
      </c>
      <c r="T264" s="141">
        <f t="shared" si="53"/>
        <v>0</v>
      </c>
      <c r="AR264" s="142" t="s">
        <v>245</v>
      </c>
      <c r="AT264" s="142" t="s">
        <v>165</v>
      </c>
      <c r="AU264" s="142" t="s">
        <v>88</v>
      </c>
      <c r="AY264" s="16" t="s">
        <v>162</v>
      </c>
      <c r="BE264" s="143">
        <f t="shared" si="54"/>
        <v>0</v>
      </c>
      <c r="BF264" s="143">
        <f t="shared" si="55"/>
        <v>0</v>
      </c>
      <c r="BG264" s="143">
        <f t="shared" si="56"/>
        <v>0</v>
      </c>
      <c r="BH264" s="143">
        <f t="shared" si="57"/>
        <v>0</v>
      </c>
      <c r="BI264" s="143">
        <f t="shared" si="58"/>
        <v>0</v>
      </c>
      <c r="BJ264" s="16" t="s">
        <v>86</v>
      </c>
      <c r="BK264" s="143">
        <f t="shared" si="59"/>
        <v>0</v>
      </c>
      <c r="BL264" s="16" t="s">
        <v>245</v>
      </c>
      <c r="BM264" s="142" t="s">
        <v>1642</v>
      </c>
    </row>
    <row r="265" spans="2:65" s="11" customFormat="1" ht="25.9" customHeight="1">
      <c r="B265" s="119"/>
      <c r="D265" s="120" t="s">
        <v>77</v>
      </c>
      <c r="E265" s="121" t="s">
        <v>2156</v>
      </c>
      <c r="F265" s="121" t="s">
        <v>2328</v>
      </c>
      <c r="I265" s="122"/>
      <c r="J265" s="123">
        <f>BK265</f>
        <v>0</v>
      </c>
      <c r="L265" s="119"/>
      <c r="M265" s="124"/>
      <c r="P265" s="125">
        <f>P266</f>
        <v>0</v>
      </c>
      <c r="R265" s="125">
        <f>R266</f>
        <v>0</v>
      </c>
      <c r="T265" s="126">
        <f>T266</f>
        <v>0</v>
      </c>
      <c r="AR265" s="120" t="s">
        <v>88</v>
      </c>
      <c r="AT265" s="127" t="s">
        <v>77</v>
      </c>
      <c r="AU265" s="127" t="s">
        <v>78</v>
      </c>
      <c r="AY265" s="120" t="s">
        <v>162</v>
      </c>
      <c r="BK265" s="128">
        <f>BK266</f>
        <v>0</v>
      </c>
    </row>
    <row r="266" spans="2:65" s="11" customFormat="1" ht="22.9" customHeight="1">
      <c r="B266" s="119"/>
      <c r="D266" s="120" t="s">
        <v>77</v>
      </c>
      <c r="E266" s="129" t="s">
        <v>2032</v>
      </c>
      <c r="F266" s="129" t="s">
        <v>1</v>
      </c>
      <c r="I266" s="122"/>
      <c r="J266" s="130">
        <f>BK266</f>
        <v>0</v>
      </c>
      <c r="L266" s="119"/>
      <c r="M266" s="124"/>
      <c r="P266" s="125">
        <f>SUM(P267:P269)</f>
        <v>0</v>
      </c>
      <c r="R266" s="125">
        <f>SUM(R267:R269)</f>
        <v>0</v>
      </c>
      <c r="T266" s="126">
        <f>SUM(T267:T269)</f>
        <v>0</v>
      </c>
      <c r="AR266" s="120" t="s">
        <v>88</v>
      </c>
      <c r="AT266" s="127" t="s">
        <v>77</v>
      </c>
      <c r="AU266" s="127" t="s">
        <v>86</v>
      </c>
      <c r="AY266" s="120" t="s">
        <v>162</v>
      </c>
      <c r="BK266" s="128">
        <f>SUM(BK267:BK269)</f>
        <v>0</v>
      </c>
    </row>
    <row r="267" spans="2:65" s="1" customFormat="1" ht="16.5" customHeight="1">
      <c r="B267" s="31"/>
      <c r="C267" s="131" t="s">
        <v>1068</v>
      </c>
      <c r="D267" s="131" t="s">
        <v>165</v>
      </c>
      <c r="E267" s="132" t="s">
        <v>2523</v>
      </c>
      <c r="F267" s="133" t="s">
        <v>2524</v>
      </c>
      <c r="G267" s="134" t="s">
        <v>208</v>
      </c>
      <c r="H267" s="135">
        <v>56</v>
      </c>
      <c r="I267" s="136"/>
      <c r="J267" s="137">
        <f>ROUND(I267*H267,2)</f>
        <v>0</v>
      </c>
      <c r="K267" s="133" t="s">
        <v>1</v>
      </c>
      <c r="L267" s="31"/>
      <c r="M267" s="138" t="s">
        <v>1</v>
      </c>
      <c r="N267" s="139" t="s">
        <v>43</v>
      </c>
      <c r="P267" s="140">
        <f>O267*H267</f>
        <v>0</v>
      </c>
      <c r="Q267" s="140">
        <v>0</v>
      </c>
      <c r="R267" s="140">
        <f>Q267*H267</f>
        <v>0</v>
      </c>
      <c r="S267" s="140">
        <v>0</v>
      </c>
      <c r="T267" s="141">
        <f>S267*H267</f>
        <v>0</v>
      </c>
      <c r="AR267" s="142" t="s">
        <v>245</v>
      </c>
      <c r="AT267" s="142" t="s">
        <v>165</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245</v>
      </c>
      <c r="BM267" s="142" t="s">
        <v>1652</v>
      </c>
    </row>
    <row r="268" spans="2:65" s="1" customFormat="1" ht="16.5" customHeight="1">
      <c r="B268" s="31"/>
      <c r="C268" s="131" t="s">
        <v>1073</v>
      </c>
      <c r="D268" s="131" t="s">
        <v>165</v>
      </c>
      <c r="E268" s="132" t="s">
        <v>2525</v>
      </c>
      <c r="F268" s="133" t="s">
        <v>2526</v>
      </c>
      <c r="G268" s="134" t="s">
        <v>208</v>
      </c>
      <c r="H268" s="135">
        <v>56</v>
      </c>
      <c r="I268" s="136"/>
      <c r="J268" s="137">
        <f>ROUND(I268*H268,2)</f>
        <v>0</v>
      </c>
      <c r="K268" s="133" t="s">
        <v>1</v>
      </c>
      <c r="L268" s="31"/>
      <c r="M268" s="138" t="s">
        <v>1</v>
      </c>
      <c r="N268" s="139" t="s">
        <v>43</v>
      </c>
      <c r="P268" s="140">
        <f>O268*H268</f>
        <v>0</v>
      </c>
      <c r="Q268" s="140">
        <v>0</v>
      </c>
      <c r="R268" s="140">
        <f>Q268*H268</f>
        <v>0</v>
      </c>
      <c r="S268" s="140">
        <v>0</v>
      </c>
      <c r="T268" s="141">
        <f>S268*H268</f>
        <v>0</v>
      </c>
      <c r="AR268" s="142" t="s">
        <v>245</v>
      </c>
      <c r="AT268" s="142" t="s">
        <v>165</v>
      </c>
      <c r="AU268" s="142" t="s">
        <v>88</v>
      </c>
      <c r="AY268" s="16" t="s">
        <v>162</v>
      </c>
      <c r="BE268" s="143">
        <f>IF(N268="základní",J268,0)</f>
        <v>0</v>
      </c>
      <c r="BF268" s="143">
        <f>IF(N268="snížená",J268,0)</f>
        <v>0</v>
      </c>
      <c r="BG268" s="143">
        <f>IF(N268="zákl. přenesená",J268,0)</f>
        <v>0</v>
      </c>
      <c r="BH268" s="143">
        <f>IF(N268="sníž. přenesená",J268,0)</f>
        <v>0</v>
      </c>
      <c r="BI268" s="143">
        <f>IF(N268="nulová",J268,0)</f>
        <v>0</v>
      </c>
      <c r="BJ268" s="16" t="s">
        <v>86</v>
      </c>
      <c r="BK268" s="143">
        <f>ROUND(I268*H268,2)</f>
        <v>0</v>
      </c>
      <c r="BL268" s="16" t="s">
        <v>245</v>
      </c>
      <c r="BM268" s="142" t="s">
        <v>1661</v>
      </c>
    </row>
    <row r="269" spans="2:65" s="1" customFormat="1" ht="16.5" customHeight="1">
      <c r="B269" s="31"/>
      <c r="C269" s="131" t="s">
        <v>1081</v>
      </c>
      <c r="D269" s="131" t="s">
        <v>165</v>
      </c>
      <c r="E269" s="132" t="s">
        <v>2388</v>
      </c>
      <c r="F269" s="133" t="s">
        <v>2389</v>
      </c>
      <c r="G269" s="134" t="s">
        <v>2302</v>
      </c>
      <c r="H269" s="135">
        <v>0.13</v>
      </c>
      <c r="I269" s="136"/>
      <c r="J269" s="137">
        <f>ROUND(I269*H269,2)</f>
        <v>0</v>
      </c>
      <c r="K269" s="133" t="s">
        <v>1</v>
      </c>
      <c r="L269" s="31"/>
      <c r="M269" s="138" t="s">
        <v>1</v>
      </c>
      <c r="N269" s="139" t="s">
        <v>43</v>
      </c>
      <c r="P269" s="140">
        <f>O269*H269</f>
        <v>0</v>
      </c>
      <c r="Q269" s="140">
        <v>0</v>
      </c>
      <c r="R269" s="140">
        <f>Q269*H269</f>
        <v>0</v>
      </c>
      <c r="S269" s="140">
        <v>0</v>
      </c>
      <c r="T269" s="141">
        <f>S269*H269</f>
        <v>0</v>
      </c>
      <c r="AR269" s="142" t="s">
        <v>245</v>
      </c>
      <c r="AT269" s="142" t="s">
        <v>165</v>
      </c>
      <c r="AU269" s="142" t="s">
        <v>88</v>
      </c>
      <c r="AY269" s="16" t="s">
        <v>162</v>
      </c>
      <c r="BE269" s="143">
        <f>IF(N269="základní",J269,0)</f>
        <v>0</v>
      </c>
      <c r="BF269" s="143">
        <f>IF(N269="snížená",J269,0)</f>
        <v>0</v>
      </c>
      <c r="BG269" s="143">
        <f>IF(N269="zákl. přenesená",J269,0)</f>
        <v>0</v>
      </c>
      <c r="BH269" s="143">
        <f>IF(N269="sníž. přenesená",J269,0)</f>
        <v>0</v>
      </c>
      <c r="BI269" s="143">
        <f>IF(N269="nulová",J269,0)</f>
        <v>0</v>
      </c>
      <c r="BJ269" s="16" t="s">
        <v>86</v>
      </c>
      <c r="BK269" s="143">
        <f>ROUND(I269*H269,2)</f>
        <v>0</v>
      </c>
      <c r="BL269" s="16" t="s">
        <v>245</v>
      </c>
      <c r="BM269" s="142" t="s">
        <v>1671</v>
      </c>
    </row>
    <row r="270" spans="2:65" s="11" customFormat="1" ht="25.9" customHeight="1">
      <c r="B270" s="119"/>
      <c r="D270" s="120" t="s">
        <v>77</v>
      </c>
      <c r="E270" s="121" t="s">
        <v>2188</v>
      </c>
      <c r="F270" s="121" t="s">
        <v>2390</v>
      </c>
      <c r="I270" s="122"/>
      <c r="J270" s="123">
        <f>BK270</f>
        <v>0</v>
      </c>
      <c r="L270" s="119"/>
      <c r="M270" s="124"/>
      <c r="P270" s="125">
        <f>P271</f>
        <v>0</v>
      </c>
      <c r="R270" s="125">
        <f>R271</f>
        <v>0</v>
      </c>
      <c r="T270" s="126">
        <f>T271</f>
        <v>0</v>
      </c>
      <c r="AR270" s="120" t="s">
        <v>88</v>
      </c>
      <c r="AT270" s="127" t="s">
        <v>77</v>
      </c>
      <c r="AU270" s="127" t="s">
        <v>78</v>
      </c>
      <c r="AY270" s="120" t="s">
        <v>162</v>
      </c>
      <c r="BK270" s="128">
        <f>BK271</f>
        <v>0</v>
      </c>
    </row>
    <row r="271" spans="2:65" s="11" customFormat="1" ht="22.9" customHeight="1">
      <c r="B271" s="119"/>
      <c r="D271" s="120" t="s">
        <v>77</v>
      </c>
      <c r="E271" s="129" t="s">
        <v>2032</v>
      </c>
      <c r="F271" s="129" t="s">
        <v>1</v>
      </c>
      <c r="I271" s="122"/>
      <c r="J271" s="130">
        <f>BK271</f>
        <v>0</v>
      </c>
      <c r="L271" s="119"/>
      <c r="M271" s="124"/>
      <c r="P271" s="125">
        <f>SUM(P272:P278)</f>
        <v>0</v>
      </c>
      <c r="R271" s="125">
        <f>SUM(R272:R278)</f>
        <v>0</v>
      </c>
      <c r="T271" s="126">
        <f>SUM(T272:T278)</f>
        <v>0</v>
      </c>
      <c r="AR271" s="120" t="s">
        <v>88</v>
      </c>
      <c r="AT271" s="127" t="s">
        <v>77</v>
      </c>
      <c r="AU271" s="127" t="s">
        <v>86</v>
      </c>
      <c r="AY271" s="120" t="s">
        <v>162</v>
      </c>
      <c r="BK271" s="128">
        <f>SUM(BK272:BK278)</f>
        <v>0</v>
      </c>
    </row>
    <row r="272" spans="2:65" s="1" customFormat="1" ht="16.5" customHeight="1">
      <c r="B272" s="31"/>
      <c r="C272" s="131" t="s">
        <v>1085</v>
      </c>
      <c r="D272" s="131" t="s">
        <v>165</v>
      </c>
      <c r="E272" s="132" t="s">
        <v>2527</v>
      </c>
      <c r="F272" s="133" t="s">
        <v>2528</v>
      </c>
      <c r="G272" s="134" t="s">
        <v>748</v>
      </c>
      <c r="H272" s="135">
        <v>1</v>
      </c>
      <c r="I272" s="136"/>
      <c r="J272" s="137">
        <f t="shared" ref="J272:J278" si="60">ROUND(I272*H272,2)</f>
        <v>0</v>
      </c>
      <c r="K272" s="133" t="s">
        <v>1</v>
      </c>
      <c r="L272" s="31"/>
      <c r="M272" s="138" t="s">
        <v>1</v>
      </c>
      <c r="N272" s="139" t="s">
        <v>43</v>
      </c>
      <c r="P272" s="140">
        <f t="shared" ref="P272:P278" si="61">O272*H272</f>
        <v>0</v>
      </c>
      <c r="Q272" s="140">
        <v>0</v>
      </c>
      <c r="R272" s="140">
        <f t="shared" ref="R272:R278" si="62">Q272*H272</f>
        <v>0</v>
      </c>
      <c r="S272" s="140">
        <v>0</v>
      </c>
      <c r="T272" s="141">
        <f t="shared" ref="T272:T278" si="63">S272*H272</f>
        <v>0</v>
      </c>
      <c r="AR272" s="142" t="s">
        <v>245</v>
      </c>
      <c r="AT272" s="142" t="s">
        <v>165</v>
      </c>
      <c r="AU272" s="142" t="s">
        <v>88</v>
      </c>
      <c r="AY272" s="16" t="s">
        <v>162</v>
      </c>
      <c r="BE272" s="143">
        <f t="shared" ref="BE272:BE278" si="64">IF(N272="základní",J272,0)</f>
        <v>0</v>
      </c>
      <c r="BF272" s="143">
        <f t="shared" ref="BF272:BF278" si="65">IF(N272="snížená",J272,0)</f>
        <v>0</v>
      </c>
      <c r="BG272" s="143">
        <f t="shared" ref="BG272:BG278" si="66">IF(N272="zákl. přenesená",J272,0)</f>
        <v>0</v>
      </c>
      <c r="BH272" s="143">
        <f t="shared" ref="BH272:BH278" si="67">IF(N272="sníž. přenesená",J272,0)</f>
        <v>0</v>
      </c>
      <c r="BI272" s="143">
        <f t="shared" ref="BI272:BI278" si="68">IF(N272="nulová",J272,0)</f>
        <v>0</v>
      </c>
      <c r="BJ272" s="16" t="s">
        <v>86</v>
      </c>
      <c r="BK272" s="143">
        <f t="shared" ref="BK272:BK278" si="69">ROUND(I272*H272,2)</f>
        <v>0</v>
      </c>
      <c r="BL272" s="16" t="s">
        <v>245</v>
      </c>
      <c r="BM272" s="142" t="s">
        <v>1679</v>
      </c>
    </row>
    <row r="273" spans="2:65" s="1" customFormat="1" ht="16.5" customHeight="1">
      <c r="B273" s="31"/>
      <c r="C273" s="131" t="s">
        <v>1093</v>
      </c>
      <c r="D273" s="131" t="s">
        <v>165</v>
      </c>
      <c r="E273" s="132" t="s">
        <v>2401</v>
      </c>
      <c r="F273" s="133" t="s">
        <v>2402</v>
      </c>
      <c r="G273" s="134" t="s">
        <v>268</v>
      </c>
      <c r="H273" s="135">
        <v>5</v>
      </c>
      <c r="I273" s="136"/>
      <c r="J273" s="137">
        <f t="shared" si="60"/>
        <v>0</v>
      </c>
      <c r="K273" s="133" t="s">
        <v>1</v>
      </c>
      <c r="L273" s="31"/>
      <c r="M273" s="138" t="s">
        <v>1</v>
      </c>
      <c r="N273" s="139" t="s">
        <v>43</v>
      </c>
      <c r="P273" s="140">
        <f t="shared" si="61"/>
        <v>0</v>
      </c>
      <c r="Q273" s="140">
        <v>0</v>
      </c>
      <c r="R273" s="140">
        <f t="shared" si="62"/>
        <v>0</v>
      </c>
      <c r="S273" s="140">
        <v>0</v>
      </c>
      <c r="T273" s="141">
        <f t="shared" si="63"/>
        <v>0</v>
      </c>
      <c r="AR273" s="142" t="s">
        <v>245</v>
      </c>
      <c r="AT273" s="142" t="s">
        <v>165</v>
      </c>
      <c r="AU273" s="142" t="s">
        <v>88</v>
      </c>
      <c r="AY273" s="16" t="s">
        <v>162</v>
      </c>
      <c r="BE273" s="143">
        <f t="shared" si="64"/>
        <v>0</v>
      </c>
      <c r="BF273" s="143">
        <f t="shared" si="65"/>
        <v>0</v>
      </c>
      <c r="BG273" s="143">
        <f t="shared" si="66"/>
        <v>0</v>
      </c>
      <c r="BH273" s="143">
        <f t="shared" si="67"/>
        <v>0</v>
      </c>
      <c r="BI273" s="143">
        <f t="shared" si="68"/>
        <v>0</v>
      </c>
      <c r="BJ273" s="16" t="s">
        <v>86</v>
      </c>
      <c r="BK273" s="143">
        <f t="shared" si="69"/>
        <v>0</v>
      </c>
      <c r="BL273" s="16" t="s">
        <v>245</v>
      </c>
      <c r="BM273" s="142" t="s">
        <v>1687</v>
      </c>
    </row>
    <row r="274" spans="2:65" s="1" customFormat="1" ht="16.5" customHeight="1">
      <c r="B274" s="31"/>
      <c r="C274" s="131" t="s">
        <v>1098</v>
      </c>
      <c r="D274" s="131" t="s">
        <v>165</v>
      </c>
      <c r="E274" s="132" t="s">
        <v>2529</v>
      </c>
      <c r="F274" s="133" t="s">
        <v>2530</v>
      </c>
      <c r="G274" s="134" t="s">
        <v>268</v>
      </c>
      <c r="H274" s="135">
        <v>1</v>
      </c>
      <c r="I274" s="136"/>
      <c r="J274" s="137">
        <f t="shared" si="60"/>
        <v>0</v>
      </c>
      <c r="K274" s="133" t="s">
        <v>1</v>
      </c>
      <c r="L274" s="31"/>
      <c r="M274" s="138" t="s">
        <v>1</v>
      </c>
      <c r="N274" s="139" t="s">
        <v>43</v>
      </c>
      <c r="P274" s="140">
        <f t="shared" si="61"/>
        <v>0</v>
      </c>
      <c r="Q274" s="140">
        <v>0</v>
      </c>
      <c r="R274" s="140">
        <f t="shared" si="62"/>
        <v>0</v>
      </c>
      <c r="S274" s="140">
        <v>0</v>
      </c>
      <c r="T274" s="141">
        <f t="shared" si="63"/>
        <v>0</v>
      </c>
      <c r="AR274" s="142" t="s">
        <v>245</v>
      </c>
      <c r="AT274" s="142" t="s">
        <v>165</v>
      </c>
      <c r="AU274" s="142" t="s">
        <v>88</v>
      </c>
      <c r="AY274" s="16" t="s">
        <v>162</v>
      </c>
      <c r="BE274" s="143">
        <f t="shared" si="64"/>
        <v>0</v>
      </c>
      <c r="BF274" s="143">
        <f t="shared" si="65"/>
        <v>0</v>
      </c>
      <c r="BG274" s="143">
        <f t="shared" si="66"/>
        <v>0</v>
      </c>
      <c r="BH274" s="143">
        <f t="shared" si="67"/>
        <v>0</v>
      </c>
      <c r="BI274" s="143">
        <f t="shared" si="68"/>
        <v>0</v>
      </c>
      <c r="BJ274" s="16" t="s">
        <v>86</v>
      </c>
      <c r="BK274" s="143">
        <f t="shared" si="69"/>
        <v>0</v>
      </c>
      <c r="BL274" s="16" t="s">
        <v>245</v>
      </c>
      <c r="BM274" s="142" t="s">
        <v>1695</v>
      </c>
    </row>
    <row r="275" spans="2:65" s="1" customFormat="1" ht="16.5" customHeight="1">
      <c r="B275" s="31"/>
      <c r="C275" s="131" t="s">
        <v>1103</v>
      </c>
      <c r="D275" s="131" t="s">
        <v>165</v>
      </c>
      <c r="E275" s="132" t="s">
        <v>2531</v>
      </c>
      <c r="F275" s="133" t="s">
        <v>2532</v>
      </c>
      <c r="G275" s="134" t="s">
        <v>268</v>
      </c>
      <c r="H275" s="135">
        <v>4</v>
      </c>
      <c r="I275" s="136"/>
      <c r="J275" s="137">
        <f t="shared" si="60"/>
        <v>0</v>
      </c>
      <c r="K275" s="133" t="s">
        <v>1</v>
      </c>
      <c r="L275" s="31"/>
      <c r="M275" s="138" t="s">
        <v>1</v>
      </c>
      <c r="N275" s="139" t="s">
        <v>43</v>
      </c>
      <c r="P275" s="140">
        <f t="shared" si="61"/>
        <v>0</v>
      </c>
      <c r="Q275" s="140">
        <v>0</v>
      </c>
      <c r="R275" s="140">
        <f t="shared" si="62"/>
        <v>0</v>
      </c>
      <c r="S275" s="140">
        <v>0</v>
      </c>
      <c r="T275" s="141">
        <f t="shared" si="63"/>
        <v>0</v>
      </c>
      <c r="AR275" s="142" t="s">
        <v>245</v>
      </c>
      <c r="AT275" s="142" t="s">
        <v>165</v>
      </c>
      <c r="AU275" s="142" t="s">
        <v>88</v>
      </c>
      <c r="AY275" s="16" t="s">
        <v>162</v>
      </c>
      <c r="BE275" s="143">
        <f t="shared" si="64"/>
        <v>0</v>
      </c>
      <c r="BF275" s="143">
        <f t="shared" si="65"/>
        <v>0</v>
      </c>
      <c r="BG275" s="143">
        <f t="shared" si="66"/>
        <v>0</v>
      </c>
      <c r="BH275" s="143">
        <f t="shared" si="67"/>
        <v>0</v>
      </c>
      <c r="BI275" s="143">
        <f t="shared" si="68"/>
        <v>0</v>
      </c>
      <c r="BJ275" s="16" t="s">
        <v>86</v>
      </c>
      <c r="BK275" s="143">
        <f t="shared" si="69"/>
        <v>0</v>
      </c>
      <c r="BL275" s="16" t="s">
        <v>245</v>
      </c>
      <c r="BM275" s="142" t="s">
        <v>1703</v>
      </c>
    </row>
    <row r="276" spans="2:65" s="1" customFormat="1" ht="16.5" customHeight="1">
      <c r="B276" s="31"/>
      <c r="C276" s="131" t="s">
        <v>1107</v>
      </c>
      <c r="D276" s="131" t="s">
        <v>165</v>
      </c>
      <c r="E276" s="132" t="s">
        <v>2461</v>
      </c>
      <c r="F276" s="133" t="s">
        <v>2462</v>
      </c>
      <c r="G276" s="134" t="s">
        <v>268</v>
      </c>
      <c r="H276" s="135">
        <v>2</v>
      </c>
      <c r="I276" s="136"/>
      <c r="J276" s="137">
        <f t="shared" si="60"/>
        <v>0</v>
      </c>
      <c r="K276" s="133" t="s">
        <v>1</v>
      </c>
      <c r="L276" s="31"/>
      <c r="M276" s="138" t="s">
        <v>1</v>
      </c>
      <c r="N276" s="139" t="s">
        <v>43</v>
      </c>
      <c r="P276" s="140">
        <f t="shared" si="61"/>
        <v>0</v>
      </c>
      <c r="Q276" s="140">
        <v>0</v>
      </c>
      <c r="R276" s="140">
        <f t="shared" si="62"/>
        <v>0</v>
      </c>
      <c r="S276" s="140">
        <v>0</v>
      </c>
      <c r="T276" s="141">
        <f t="shared" si="63"/>
        <v>0</v>
      </c>
      <c r="AR276" s="142" t="s">
        <v>245</v>
      </c>
      <c r="AT276" s="142" t="s">
        <v>165</v>
      </c>
      <c r="AU276" s="142" t="s">
        <v>88</v>
      </c>
      <c r="AY276" s="16" t="s">
        <v>162</v>
      </c>
      <c r="BE276" s="143">
        <f t="shared" si="64"/>
        <v>0</v>
      </c>
      <c r="BF276" s="143">
        <f t="shared" si="65"/>
        <v>0</v>
      </c>
      <c r="BG276" s="143">
        <f t="shared" si="66"/>
        <v>0</v>
      </c>
      <c r="BH276" s="143">
        <f t="shared" si="67"/>
        <v>0</v>
      </c>
      <c r="BI276" s="143">
        <f t="shared" si="68"/>
        <v>0</v>
      </c>
      <c r="BJ276" s="16" t="s">
        <v>86</v>
      </c>
      <c r="BK276" s="143">
        <f t="shared" si="69"/>
        <v>0</v>
      </c>
      <c r="BL276" s="16" t="s">
        <v>245</v>
      </c>
      <c r="BM276" s="142" t="s">
        <v>1711</v>
      </c>
    </row>
    <row r="277" spans="2:65" s="1" customFormat="1" ht="16.5" customHeight="1">
      <c r="B277" s="31"/>
      <c r="C277" s="131" t="s">
        <v>1111</v>
      </c>
      <c r="D277" s="131" t="s">
        <v>165</v>
      </c>
      <c r="E277" s="132" t="s">
        <v>2533</v>
      </c>
      <c r="F277" s="133" t="s">
        <v>2534</v>
      </c>
      <c r="G277" s="134" t="s">
        <v>268</v>
      </c>
      <c r="H277" s="135">
        <v>1</v>
      </c>
      <c r="I277" s="136"/>
      <c r="J277" s="137">
        <f t="shared" si="60"/>
        <v>0</v>
      </c>
      <c r="K277" s="133" t="s">
        <v>1</v>
      </c>
      <c r="L277" s="31"/>
      <c r="M277" s="138" t="s">
        <v>1</v>
      </c>
      <c r="N277" s="139" t="s">
        <v>43</v>
      </c>
      <c r="P277" s="140">
        <f t="shared" si="61"/>
        <v>0</v>
      </c>
      <c r="Q277" s="140">
        <v>0</v>
      </c>
      <c r="R277" s="140">
        <f t="shared" si="62"/>
        <v>0</v>
      </c>
      <c r="S277" s="140">
        <v>0</v>
      </c>
      <c r="T277" s="141">
        <f t="shared" si="63"/>
        <v>0</v>
      </c>
      <c r="AR277" s="142" t="s">
        <v>245</v>
      </c>
      <c r="AT277" s="142" t="s">
        <v>165</v>
      </c>
      <c r="AU277" s="142" t="s">
        <v>88</v>
      </c>
      <c r="AY277" s="16" t="s">
        <v>162</v>
      </c>
      <c r="BE277" s="143">
        <f t="shared" si="64"/>
        <v>0</v>
      </c>
      <c r="BF277" s="143">
        <f t="shared" si="65"/>
        <v>0</v>
      </c>
      <c r="BG277" s="143">
        <f t="shared" si="66"/>
        <v>0</v>
      </c>
      <c r="BH277" s="143">
        <f t="shared" si="67"/>
        <v>0</v>
      </c>
      <c r="BI277" s="143">
        <f t="shared" si="68"/>
        <v>0</v>
      </c>
      <c r="BJ277" s="16" t="s">
        <v>86</v>
      </c>
      <c r="BK277" s="143">
        <f t="shared" si="69"/>
        <v>0</v>
      </c>
      <c r="BL277" s="16" t="s">
        <v>245</v>
      </c>
      <c r="BM277" s="142" t="s">
        <v>1719</v>
      </c>
    </row>
    <row r="278" spans="2:65" s="1" customFormat="1" ht="16.5" customHeight="1">
      <c r="B278" s="31"/>
      <c r="C278" s="131" t="s">
        <v>1117</v>
      </c>
      <c r="D278" s="131" t="s">
        <v>165</v>
      </c>
      <c r="E278" s="132" t="s">
        <v>2463</v>
      </c>
      <c r="F278" s="133" t="s">
        <v>2464</v>
      </c>
      <c r="G278" s="134" t="s">
        <v>2302</v>
      </c>
      <c r="H278" s="135">
        <v>0.156</v>
      </c>
      <c r="I278" s="136"/>
      <c r="J278" s="137">
        <f t="shared" si="60"/>
        <v>0</v>
      </c>
      <c r="K278" s="133" t="s">
        <v>1</v>
      </c>
      <c r="L278" s="31"/>
      <c r="M278" s="168" t="s">
        <v>1</v>
      </c>
      <c r="N278" s="169" t="s">
        <v>43</v>
      </c>
      <c r="O278" s="170"/>
      <c r="P278" s="171">
        <f t="shared" si="61"/>
        <v>0</v>
      </c>
      <c r="Q278" s="171">
        <v>0</v>
      </c>
      <c r="R278" s="171">
        <f t="shared" si="62"/>
        <v>0</v>
      </c>
      <c r="S278" s="171">
        <v>0</v>
      </c>
      <c r="T278" s="172">
        <f t="shared" si="63"/>
        <v>0</v>
      </c>
      <c r="AR278" s="142" t="s">
        <v>245</v>
      </c>
      <c r="AT278" s="142" t="s">
        <v>165</v>
      </c>
      <c r="AU278" s="142" t="s">
        <v>88</v>
      </c>
      <c r="AY278" s="16" t="s">
        <v>162</v>
      </c>
      <c r="BE278" s="143">
        <f t="shared" si="64"/>
        <v>0</v>
      </c>
      <c r="BF278" s="143">
        <f t="shared" si="65"/>
        <v>0</v>
      </c>
      <c r="BG278" s="143">
        <f t="shared" si="66"/>
        <v>0</v>
      </c>
      <c r="BH278" s="143">
        <f t="shared" si="67"/>
        <v>0</v>
      </c>
      <c r="BI278" s="143">
        <f t="shared" si="68"/>
        <v>0</v>
      </c>
      <c r="BJ278" s="16" t="s">
        <v>86</v>
      </c>
      <c r="BK278" s="143">
        <f t="shared" si="69"/>
        <v>0</v>
      </c>
      <c r="BL278" s="16" t="s">
        <v>245</v>
      </c>
      <c r="BM278" s="142" t="s">
        <v>1727</v>
      </c>
    </row>
    <row r="279" spans="2:65" s="1" customFormat="1" ht="6.95" customHeight="1">
      <c r="B279" s="43"/>
      <c r="C279" s="44"/>
      <c r="D279" s="44"/>
      <c r="E279" s="44"/>
      <c r="F279" s="44"/>
      <c r="G279" s="44"/>
      <c r="H279" s="44"/>
      <c r="I279" s="44"/>
      <c r="J279" s="44"/>
      <c r="K279" s="44"/>
      <c r="L279" s="31"/>
    </row>
  </sheetData>
  <sheetProtection algorithmName="SHA-512" hashValue="bLhIgDIBddfvZuxRSfCvOyDUsN83EBeifinRr3rntBzhK2qaoCfJB3zI72VMBosHlVz9LWhTTfg2aTh3nH7yig==" saltValue="bCRKTivJXhd+K+mpcUOJ33e9sCkRdEorgJbwUkbuawYFTZwPBUc1XEd7V0vgv2LICs21NHr/FJeLY0DQ/nob9w==" spinCount="100000" sheet="1" objects="1" scenarios="1" formatColumns="0" formatRows="0" autoFilter="0"/>
  <autoFilter ref="C132:K278" xr:uid="{00000000-0009-0000-0000-000004000000}"/>
  <mergeCells count="9">
    <mergeCell ref="E87:H87"/>
    <mergeCell ref="E123:H123"/>
    <mergeCell ref="E125:H12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50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100</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2535</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ROUND(J143,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ROUND((SUM(BE143:BE502)),  2)</f>
        <v>0</v>
      </c>
      <c r="I33" s="91">
        <v>0.21</v>
      </c>
      <c r="J33" s="90">
        <f>ROUND(((SUM(BE143:BE502))*I33),  2)</f>
        <v>0</v>
      </c>
      <c r="L33" s="31"/>
    </row>
    <row r="34" spans="2:12" s="1" customFormat="1" ht="14.45" customHeight="1">
      <c r="B34" s="31"/>
      <c r="E34" s="26" t="s">
        <v>44</v>
      </c>
      <c r="F34" s="90">
        <f>ROUND((SUM(BF143:BF502)),  2)</f>
        <v>0</v>
      </c>
      <c r="I34" s="91">
        <v>0.15</v>
      </c>
      <c r="J34" s="90">
        <f>ROUND(((SUM(BF143:BF502))*I34),  2)</f>
        <v>0</v>
      </c>
      <c r="L34" s="31"/>
    </row>
    <row r="35" spans="2:12" s="1" customFormat="1" ht="14.45" hidden="1" customHeight="1">
      <c r="B35" s="31"/>
      <c r="E35" s="26" t="s">
        <v>45</v>
      </c>
      <c r="F35" s="90">
        <f>ROUND((SUM(BG143:BG502)),  2)</f>
        <v>0</v>
      </c>
      <c r="I35" s="91">
        <v>0.21</v>
      </c>
      <c r="J35" s="90">
        <f>0</f>
        <v>0</v>
      </c>
      <c r="L35" s="31"/>
    </row>
    <row r="36" spans="2:12" s="1" customFormat="1" ht="14.45" hidden="1" customHeight="1">
      <c r="B36" s="31"/>
      <c r="E36" s="26" t="s">
        <v>46</v>
      </c>
      <c r="F36" s="90">
        <f>ROUND((SUM(BH143:BH502)),  2)</f>
        <v>0</v>
      </c>
      <c r="I36" s="91">
        <v>0.15</v>
      </c>
      <c r="J36" s="90">
        <f>0</f>
        <v>0</v>
      </c>
      <c r="L36" s="31"/>
    </row>
    <row r="37" spans="2:12" s="1" customFormat="1" ht="14.45" hidden="1" customHeight="1">
      <c r="B37" s="31"/>
      <c r="E37" s="26" t="s">
        <v>47</v>
      </c>
      <c r="F37" s="90">
        <f>ROUND((SUM(BI143:BI502)),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01 - 5-OBJEKT HZ - ELEKTROINSTALACE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J143</f>
        <v>0</v>
      </c>
      <c r="L96" s="31"/>
      <c r="AU96" s="16" t="s">
        <v>135</v>
      </c>
    </row>
    <row r="97" spans="2:12" s="8" customFormat="1" ht="24.95" hidden="1" customHeight="1">
      <c r="B97" s="103"/>
      <c r="D97" s="104" t="s">
        <v>2536</v>
      </c>
      <c r="E97" s="105"/>
      <c r="F97" s="105"/>
      <c r="G97" s="105"/>
      <c r="H97" s="105"/>
      <c r="I97" s="105"/>
      <c r="J97" s="106">
        <f>J144</f>
        <v>0</v>
      </c>
      <c r="L97" s="103"/>
    </row>
    <row r="98" spans="2:12" s="9" customFormat="1" ht="19.899999999999999" hidden="1" customHeight="1">
      <c r="B98" s="107"/>
      <c r="D98" s="108" t="s">
        <v>2537</v>
      </c>
      <c r="E98" s="109"/>
      <c r="F98" s="109"/>
      <c r="G98" s="109"/>
      <c r="H98" s="109"/>
      <c r="I98" s="109"/>
      <c r="J98" s="110">
        <f>J155</f>
        <v>0</v>
      </c>
      <c r="L98" s="107"/>
    </row>
    <row r="99" spans="2:12" s="8" customFormat="1" ht="24.95" hidden="1" customHeight="1">
      <c r="B99" s="103"/>
      <c r="D99" s="104" t="s">
        <v>2538</v>
      </c>
      <c r="E99" s="105"/>
      <c r="F99" s="105"/>
      <c r="G99" s="105"/>
      <c r="H99" s="105"/>
      <c r="I99" s="105"/>
      <c r="J99" s="106">
        <f>J156</f>
        <v>0</v>
      </c>
      <c r="L99" s="103"/>
    </row>
    <row r="100" spans="2:12" s="9" customFormat="1" ht="19.899999999999999" hidden="1" customHeight="1">
      <c r="B100" s="107"/>
      <c r="D100" s="108" t="s">
        <v>2539</v>
      </c>
      <c r="E100" s="109"/>
      <c r="F100" s="109"/>
      <c r="G100" s="109"/>
      <c r="H100" s="109"/>
      <c r="I100" s="109"/>
      <c r="J100" s="110">
        <f>J192</f>
        <v>0</v>
      </c>
      <c r="L100" s="107"/>
    </row>
    <row r="101" spans="2:12" s="8" customFormat="1" ht="24.95" hidden="1" customHeight="1">
      <c r="B101" s="103"/>
      <c r="D101" s="104" t="s">
        <v>2540</v>
      </c>
      <c r="E101" s="105"/>
      <c r="F101" s="105"/>
      <c r="G101" s="105"/>
      <c r="H101" s="105"/>
      <c r="I101" s="105"/>
      <c r="J101" s="106">
        <f>J193</f>
        <v>0</v>
      </c>
      <c r="L101" s="103"/>
    </row>
    <row r="102" spans="2:12" s="9" customFormat="1" ht="19.899999999999999" hidden="1" customHeight="1">
      <c r="B102" s="107"/>
      <c r="D102" s="108" t="s">
        <v>2541</v>
      </c>
      <c r="E102" s="109"/>
      <c r="F102" s="109"/>
      <c r="G102" s="109"/>
      <c r="H102" s="109"/>
      <c r="I102" s="109"/>
      <c r="J102" s="110">
        <f>J246</f>
        <v>0</v>
      </c>
      <c r="L102" s="107"/>
    </row>
    <row r="103" spans="2:12" s="8" customFormat="1" ht="24.95" hidden="1" customHeight="1">
      <c r="B103" s="103"/>
      <c r="D103" s="104" t="s">
        <v>2542</v>
      </c>
      <c r="E103" s="105"/>
      <c r="F103" s="105"/>
      <c r="G103" s="105"/>
      <c r="H103" s="105"/>
      <c r="I103" s="105"/>
      <c r="J103" s="106">
        <f>J247</f>
        <v>0</v>
      </c>
      <c r="L103" s="103"/>
    </row>
    <row r="104" spans="2:12" s="9" customFormat="1" ht="19.899999999999999" hidden="1" customHeight="1">
      <c r="B104" s="107"/>
      <c r="D104" s="108" t="s">
        <v>2543</v>
      </c>
      <c r="E104" s="109"/>
      <c r="F104" s="109"/>
      <c r="G104" s="109"/>
      <c r="H104" s="109"/>
      <c r="I104" s="109"/>
      <c r="J104" s="110">
        <f>J316</f>
        <v>0</v>
      </c>
      <c r="L104" s="107"/>
    </row>
    <row r="105" spans="2:12" s="8" customFormat="1" ht="24.95" hidden="1" customHeight="1">
      <c r="B105" s="103"/>
      <c r="D105" s="104" t="s">
        <v>2544</v>
      </c>
      <c r="E105" s="105"/>
      <c r="F105" s="105"/>
      <c r="G105" s="105"/>
      <c r="H105" s="105"/>
      <c r="I105" s="105"/>
      <c r="J105" s="106">
        <f>J317</f>
        <v>0</v>
      </c>
      <c r="L105" s="103"/>
    </row>
    <row r="106" spans="2:12" s="9" customFormat="1" ht="19.899999999999999" hidden="1" customHeight="1">
      <c r="B106" s="107"/>
      <c r="D106" s="108" t="s">
        <v>2545</v>
      </c>
      <c r="E106" s="109"/>
      <c r="F106" s="109"/>
      <c r="G106" s="109"/>
      <c r="H106" s="109"/>
      <c r="I106" s="109"/>
      <c r="J106" s="110">
        <f>J335</f>
        <v>0</v>
      </c>
      <c r="L106" s="107"/>
    </row>
    <row r="107" spans="2:12" s="8" customFormat="1" ht="24.95" hidden="1" customHeight="1">
      <c r="B107" s="103"/>
      <c r="D107" s="104" t="s">
        <v>2546</v>
      </c>
      <c r="E107" s="105"/>
      <c r="F107" s="105"/>
      <c r="G107" s="105"/>
      <c r="H107" s="105"/>
      <c r="I107" s="105"/>
      <c r="J107" s="106">
        <f>J336</f>
        <v>0</v>
      </c>
      <c r="L107" s="103"/>
    </row>
    <row r="108" spans="2:12" s="9" customFormat="1" ht="19.899999999999999" hidden="1" customHeight="1">
      <c r="B108" s="107"/>
      <c r="D108" s="108" t="s">
        <v>2547</v>
      </c>
      <c r="E108" s="109"/>
      <c r="F108" s="109"/>
      <c r="G108" s="109"/>
      <c r="H108" s="109"/>
      <c r="I108" s="109"/>
      <c r="J108" s="110">
        <f>J338</f>
        <v>0</v>
      </c>
      <c r="L108" s="107"/>
    </row>
    <row r="109" spans="2:12" s="8" customFormat="1" ht="24.95" hidden="1" customHeight="1">
      <c r="B109" s="103"/>
      <c r="D109" s="104" t="s">
        <v>2548</v>
      </c>
      <c r="E109" s="105"/>
      <c r="F109" s="105"/>
      <c r="G109" s="105"/>
      <c r="H109" s="105"/>
      <c r="I109" s="105"/>
      <c r="J109" s="106">
        <f>J339</f>
        <v>0</v>
      </c>
      <c r="L109" s="103"/>
    </row>
    <row r="110" spans="2:12" s="9" customFormat="1" ht="19.899999999999999" hidden="1" customHeight="1">
      <c r="B110" s="107"/>
      <c r="D110" s="108" t="s">
        <v>2549</v>
      </c>
      <c r="E110" s="109"/>
      <c r="F110" s="109"/>
      <c r="G110" s="109"/>
      <c r="H110" s="109"/>
      <c r="I110" s="109"/>
      <c r="J110" s="110">
        <f>J377</f>
        <v>0</v>
      </c>
      <c r="L110" s="107"/>
    </row>
    <row r="111" spans="2:12" s="8" customFormat="1" ht="24.95" hidden="1" customHeight="1">
      <c r="B111" s="103"/>
      <c r="D111" s="104" t="s">
        <v>2550</v>
      </c>
      <c r="E111" s="105"/>
      <c r="F111" s="105"/>
      <c r="G111" s="105"/>
      <c r="H111" s="105"/>
      <c r="I111" s="105"/>
      <c r="J111" s="106">
        <f>J378</f>
        <v>0</v>
      </c>
      <c r="L111" s="103"/>
    </row>
    <row r="112" spans="2:12" s="9" customFormat="1" ht="19.899999999999999" hidden="1" customHeight="1">
      <c r="B112" s="107"/>
      <c r="D112" s="108" t="s">
        <v>2551</v>
      </c>
      <c r="E112" s="109"/>
      <c r="F112" s="109"/>
      <c r="G112" s="109"/>
      <c r="H112" s="109"/>
      <c r="I112" s="109"/>
      <c r="J112" s="110">
        <f>J387</f>
        <v>0</v>
      </c>
      <c r="L112" s="107"/>
    </row>
    <row r="113" spans="2:12" s="8" customFormat="1" ht="24.95" hidden="1" customHeight="1">
      <c r="B113" s="103"/>
      <c r="D113" s="104" t="s">
        <v>2552</v>
      </c>
      <c r="E113" s="105"/>
      <c r="F113" s="105"/>
      <c r="G113" s="105"/>
      <c r="H113" s="105"/>
      <c r="I113" s="105"/>
      <c r="J113" s="106">
        <f>J388</f>
        <v>0</v>
      </c>
      <c r="L113" s="103"/>
    </row>
    <row r="114" spans="2:12" s="8" customFormat="1" ht="24.95" hidden="1" customHeight="1">
      <c r="B114" s="103"/>
      <c r="D114" s="104" t="s">
        <v>2553</v>
      </c>
      <c r="E114" s="105"/>
      <c r="F114" s="105"/>
      <c r="G114" s="105"/>
      <c r="H114" s="105"/>
      <c r="I114" s="105"/>
      <c r="J114" s="106">
        <f>J389</f>
        <v>0</v>
      </c>
      <c r="L114" s="103"/>
    </row>
    <row r="115" spans="2:12" s="9" customFormat="1" ht="19.899999999999999" hidden="1" customHeight="1">
      <c r="B115" s="107"/>
      <c r="D115" s="108" t="s">
        <v>2554</v>
      </c>
      <c r="E115" s="109"/>
      <c r="F115" s="109"/>
      <c r="G115" s="109"/>
      <c r="H115" s="109"/>
      <c r="I115" s="109"/>
      <c r="J115" s="110">
        <f>J432</f>
        <v>0</v>
      </c>
      <c r="L115" s="107"/>
    </row>
    <row r="116" spans="2:12" s="8" customFormat="1" ht="24.95" hidden="1" customHeight="1">
      <c r="B116" s="103"/>
      <c r="D116" s="104" t="s">
        <v>2555</v>
      </c>
      <c r="E116" s="105"/>
      <c r="F116" s="105"/>
      <c r="G116" s="105"/>
      <c r="H116" s="105"/>
      <c r="I116" s="105"/>
      <c r="J116" s="106">
        <f>J433</f>
        <v>0</v>
      </c>
      <c r="L116" s="103"/>
    </row>
    <row r="117" spans="2:12" s="9" customFormat="1" ht="19.899999999999999" hidden="1" customHeight="1">
      <c r="B117" s="107"/>
      <c r="D117" s="108" t="s">
        <v>2556</v>
      </c>
      <c r="E117" s="109"/>
      <c r="F117" s="109"/>
      <c r="G117" s="109"/>
      <c r="H117" s="109"/>
      <c r="I117" s="109"/>
      <c r="J117" s="110">
        <f>J460</f>
        <v>0</v>
      </c>
      <c r="L117" s="107"/>
    </row>
    <row r="118" spans="2:12" s="8" customFormat="1" ht="24.95" hidden="1" customHeight="1">
      <c r="B118" s="103"/>
      <c r="D118" s="104" t="s">
        <v>2557</v>
      </c>
      <c r="E118" s="105"/>
      <c r="F118" s="105"/>
      <c r="G118" s="105"/>
      <c r="H118" s="105"/>
      <c r="I118" s="105"/>
      <c r="J118" s="106">
        <f>J461</f>
        <v>0</v>
      </c>
      <c r="L118" s="103"/>
    </row>
    <row r="119" spans="2:12" s="9" customFormat="1" ht="19.899999999999999" hidden="1" customHeight="1">
      <c r="B119" s="107"/>
      <c r="D119" s="108" t="s">
        <v>2558</v>
      </c>
      <c r="E119" s="109"/>
      <c r="F119" s="109"/>
      <c r="G119" s="109"/>
      <c r="H119" s="109"/>
      <c r="I119" s="109"/>
      <c r="J119" s="110">
        <f>J480</f>
        <v>0</v>
      </c>
      <c r="L119" s="107"/>
    </row>
    <row r="120" spans="2:12" s="8" customFormat="1" ht="24.95" hidden="1" customHeight="1">
      <c r="B120" s="103"/>
      <c r="D120" s="104" t="s">
        <v>2559</v>
      </c>
      <c r="E120" s="105"/>
      <c r="F120" s="105"/>
      <c r="G120" s="105"/>
      <c r="H120" s="105"/>
      <c r="I120" s="105"/>
      <c r="J120" s="106">
        <f>J481</f>
        <v>0</v>
      </c>
      <c r="L120" s="103"/>
    </row>
    <row r="121" spans="2:12" s="9" customFormat="1" ht="19.899999999999999" hidden="1" customHeight="1">
      <c r="B121" s="107"/>
      <c r="D121" s="108" t="s">
        <v>2560</v>
      </c>
      <c r="E121" s="109"/>
      <c r="F121" s="109"/>
      <c r="G121" s="109"/>
      <c r="H121" s="109"/>
      <c r="I121" s="109"/>
      <c r="J121" s="110">
        <f>J492</f>
        <v>0</v>
      </c>
      <c r="L121" s="107"/>
    </row>
    <row r="122" spans="2:12" s="8" customFormat="1" ht="24.95" hidden="1" customHeight="1">
      <c r="B122" s="103"/>
      <c r="D122" s="104" t="s">
        <v>2561</v>
      </c>
      <c r="E122" s="105"/>
      <c r="F122" s="105"/>
      <c r="G122" s="105"/>
      <c r="H122" s="105"/>
      <c r="I122" s="105"/>
      <c r="J122" s="106">
        <f>J493</f>
        <v>0</v>
      </c>
      <c r="L122" s="103"/>
    </row>
    <row r="123" spans="2:12" s="9" customFormat="1" ht="19.899999999999999" hidden="1" customHeight="1">
      <c r="B123" s="107"/>
      <c r="D123" s="108" t="s">
        <v>2562</v>
      </c>
      <c r="E123" s="109"/>
      <c r="F123" s="109"/>
      <c r="G123" s="109"/>
      <c r="H123" s="109"/>
      <c r="I123" s="109"/>
      <c r="J123" s="110">
        <f>J502</f>
        <v>0</v>
      </c>
      <c r="L123" s="107"/>
    </row>
    <row r="124" spans="2:12" s="1" customFormat="1" ht="21.75" hidden="1" customHeight="1">
      <c r="B124" s="31"/>
      <c r="L124" s="31"/>
    </row>
    <row r="125" spans="2:12" s="1" customFormat="1" ht="6.95" hidden="1" customHeight="1">
      <c r="B125" s="43"/>
      <c r="C125" s="44"/>
      <c r="D125" s="44"/>
      <c r="E125" s="44"/>
      <c r="F125" s="44"/>
      <c r="G125" s="44"/>
      <c r="H125" s="44"/>
      <c r="I125" s="44"/>
      <c r="J125" s="44"/>
      <c r="K125" s="44"/>
      <c r="L125" s="31"/>
    </row>
    <row r="126" spans="2:12" ht="11.25" hidden="1"/>
    <row r="127" spans="2:12" ht="11.25" hidden="1"/>
    <row r="128" spans="2:12" ht="11.25" hidden="1"/>
    <row r="129" spans="2:63" s="1" customFormat="1" ht="6.95" customHeight="1">
      <c r="B129" s="45"/>
      <c r="C129" s="46"/>
      <c r="D129" s="46"/>
      <c r="E129" s="46"/>
      <c r="F129" s="46"/>
      <c r="G129" s="46"/>
      <c r="H129" s="46"/>
      <c r="I129" s="46"/>
      <c r="J129" s="46"/>
      <c r="K129" s="46"/>
      <c r="L129" s="31"/>
    </row>
    <row r="130" spans="2:63" s="1" customFormat="1" ht="24.95" customHeight="1">
      <c r="B130" s="31"/>
      <c r="C130" s="20" t="s">
        <v>147</v>
      </c>
      <c r="L130" s="31"/>
    </row>
    <row r="131" spans="2:63" s="1" customFormat="1" ht="6.95" customHeight="1">
      <c r="B131" s="31"/>
      <c r="L131" s="31"/>
    </row>
    <row r="132" spans="2:63" s="1" customFormat="1" ht="12" customHeight="1">
      <c r="B132" s="31"/>
      <c r="C132" s="26" t="s">
        <v>16</v>
      </c>
      <c r="L132" s="31"/>
    </row>
    <row r="133" spans="2:63" s="1" customFormat="1" ht="26.25" customHeight="1">
      <c r="B133" s="31"/>
      <c r="E133" s="228" t="str">
        <f>E7</f>
        <v>STAVEBNÍ ÚPRAVY HASIČSKÉ ZBROJNICE HEŘMANICE - SLEZSKÁ OSTRAVA</v>
      </c>
      <c r="F133" s="229"/>
      <c r="G133" s="229"/>
      <c r="H133" s="229"/>
      <c r="L133" s="31"/>
    </row>
    <row r="134" spans="2:63" s="1" customFormat="1" ht="12" customHeight="1">
      <c r="B134" s="31"/>
      <c r="C134" s="26" t="s">
        <v>129</v>
      </c>
      <c r="L134" s="31"/>
    </row>
    <row r="135" spans="2:63" s="1" customFormat="1" ht="16.5" customHeight="1">
      <c r="B135" s="31"/>
      <c r="E135" s="194" t="str">
        <f>E9</f>
        <v>SO 01 - 5-OBJEKT HZ - ELEKTROINSTALACE</v>
      </c>
      <c r="F135" s="230"/>
      <c r="G135" s="230"/>
      <c r="H135" s="230"/>
      <c r="L135" s="31"/>
    </row>
    <row r="136" spans="2:63" s="1" customFormat="1" ht="6.95" customHeight="1">
      <c r="B136" s="31"/>
      <c r="L136" s="31"/>
    </row>
    <row r="137" spans="2:63" s="1" customFormat="1" ht="12" customHeight="1">
      <c r="B137" s="31"/>
      <c r="C137" s="26" t="s">
        <v>20</v>
      </c>
      <c r="F137" s="24" t="str">
        <f>F12</f>
        <v>SLEZSKÁ OSTRAVA</v>
      </c>
      <c r="I137" s="26" t="s">
        <v>22</v>
      </c>
      <c r="J137" s="51" t="str">
        <f>IF(J12="","",J12)</f>
        <v>10. 8. 2023</v>
      </c>
      <c r="L137" s="31"/>
    </row>
    <row r="138" spans="2:63" s="1" customFormat="1" ht="6.95" customHeight="1">
      <c r="B138" s="31"/>
      <c r="L138" s="31"/>
    </row>
    <row r="139" spans="2:63" s="1" customFormat="1" ht="15.2" customHeight="1">
      <c r="B139" s="31"/>
      <c r="C139" s="26" t="s">
        <v>24</v>
      </c>
      <c r="F139" s="24" t="str">
        <f>E15</f>
        <v>SMO - SLEZSKÁ OSTRAVA</v>
      </c>
      <c r="I139" s="26" t="s">
        <v>30</v>
      </c>
      <c r="J139" s="29" t="str">
        <f>E21</f>
        <v>SPAN s.r.o.</v>
      </c>
      <c r="L139" s="31"/>
    </row>
    <row r="140" spans="2:63" s="1" customFormat="1" ht="15.2" customHeight="1">
      <c r="B140" s="31"/>
      <c r="C140" s="26" t="s">
        <v>28</v>
      </c>
      <c r="F140" s="24" t="str">
        <f>IF(E18="","",E18)</f>
        <v>Vyplň údaj</v>
      </c>
      <c r="I140" s="26" t="s">
        <v>35</v>
      </c>
      <c r="J140" s="29" t="str">
        <f>E24</f>
        <v>SPAN S.R.O.</v>
      </c>
      <c r="L140" s="31"/>
    </row>
    <row r="141" spans="2:63" s="1" customFormat="1" ht="10.35" customHeight="1">
      <c r="B141" s="31"/>
      <c r="L141" s="31"/>
    </row>
    <row r="142" spans="2:63" s="10" customFormat="1" ht="29.25" customHeight="1">
      <c r="B142" s="111"/>
      <c r="C142" s="112" t="s">
        <v>148</v>
      </c>
      <c r="D142" s="113" t="s">
        <v>63</v>
      </c>
      <c r="E142" s="113" t="s">
        <v>59</v>
      </c>
      <c r="F142" s="113" t="s">
        <v>60</v>
      </c>
      <c r="G142" s="113" t="s">
        <v>149</v>
      </c>
      <c r="H142" s="113" t="s">
        <v>150</v>
      </c>
      <c r="I142" s="113" t="s">
        <v>151</v>
      </c>
      <c r="J142" s="113" t="s">
        <v>133</v>
      </c>
      <c r="K142" s="114" t="s">
        <v>152</v>
      </c>
      <c r="L142" s="111"/>
      <c r="M142" s="58" t="s">
        <v>1</v>
      </c>
      <c r="N142" s="59" t="s">
        <v>42</v>
      </c>
      <c r="O142" s="59" t="s">
        <v>153</v>
      </c>
      <c r="P142" s="59" t="s">
        <v>154</v>
      </c>
      <c r="Q142" s="59" t="s">
        <v>155</v>
      </c>
      <c r="R142" s="59" t="s">
        <v>156</v>
      </c>
      <c r="S142" s="59" t="s">
        <v>157</v>
      </c>
      <c r="T142" s="60" t="s">
        <v>158</v>
      </c>
    </row>
    <row r="143" spans="2:63" s="1" customFormat="1" ht="22.9" customHeight="1">
      <c r="B143" s="31"/>
      <c r="C143" s="63" t="s">
        <v>159</v>
      </c>
      <c r="J143" s="115">
        <f>BK143</f>
        <v>0</v>
      </c>
      <c r="L143" s="31"/>
      <c r="M143" s="61"/>
      <c r="N143" s="52"/>
      <c r="O143" s="52"/>
      <c r="P143" s="116">
        <f>P144+P156+P193+P247+P317+P336+P339+P378+P388+P389+P433+P461+P481+P493</f>
        <v>0</v>
      </c>
      <c r="Q143" s="52"/>
      <c r="R143" s="116">
        <f>R144+R156+R193+R247+R317+R336+R339+R378+R388+R389+R433+R461+R481+R493</f>
        <v>125.72965000000001</v>
      </c>
      <c r="S143" s="52"/>
      <c r="T143" s="117">
        <f>T144+T156+T193+T247+T317+T336+T339+T378+T388+T389+T433+T461+T481+T493</f>
        <v>0</v>
      </c>
      <c r="AT143" s="16" t="s">
        <v>77</v>
      </c>
      <c r="AU143" s="16" t="s">
        <v>135</v>
      </c>
      <c r="BK143" s="118">
        <f>BK144+BK156+BK193+BK247+BK317+BK336+BK339+BK378+BK388+BK389+BK433+BK461+BK481+BK493</f>
        <v>0</v>
      </c>
    </row>
    <row r="144" spans="2:63" s="11" customFormat="1" ht="25.9" customHeight="1">
      <c r="B144" s="119"/>
      <c r="D144" s="120" t="s">
        <v>77</v>
      </c>
      <c r="E144" s="121" t="s">
        <v>2091</v>
      </c>
      <c r="F144" s="121" t="s">
        <v>2563</v>
      </c>
      <c r="I144" s="122"/>
      <c r="J144" s="123">
        <f>BK144</f>
        <v>0</v>
      </c>
      <c r="L144" s="119"/>
      <c r="M144" s="124"/>
      <c r="P144" s="125">
        <f>SUM(P145:P155)</f>
        <v>0</v>
      </c>
      <c r="R144" s="125">
        <f>SUM(R145:R155)</f>
        <v>0</v>
      </c>
      <c r="T144" s="126">
        <f>SUM(T145:T155)</f>
        <v>0</v>
      </c>
      <c r="AR144" s="120" t="s">
        <v>182</v>
      </c>
      <c r="AT144" s="127" t="s">
        <v>77</v>
      </c>
      <c r="AU144" s="127" t="s">
        <v>78</v>
      </c>
      <c r="AY144" s="120" t="s">
        <v>162</v>
      </c>
      <c r="BK144" s="128">
        <f>SUM(BK145:BK155)</f>
        <v>0</v>
      </c>
    </row>
    <row r="145" spans="2:65" s="1" customFormat="1" ht="16.5" customHeight="1">
      <c r="B145" s="31"/>
      <c r="C145" s="131" t="s">
        <v>86</v>
      </c>
      <c r="D145" s="131" t="s">
        <v>165</v>
      </c>
      <c r="E145" s="132" t="s">
        <v>2564</v>
      </c>
      <c r="F145" s="133" t="s">
        <v>2565</v>
      </c>
      <c r="G145" s="134" t="s">
        <v>1645</v>
      </c>
      <c r="H145" s="135">
        <v>1</v>
      </c>
      <c r="I145" s="136"/>
      <c r="J145" s="137">
        <f t="shared" ref="J145:J154" si="0">ROUND(I145*H145,2)</f>
        <v>0</v>
      </c>
      <c r="K145" s="133" t="s">
        <v>1</v>
      </c>
      <c r="L145" s="31"/>
      <c r="M145" s="138" t="s">
        <v>1</v>
      </c>
      <c r="N145" s="139" t="s">
        <v>43</v>
      </c>
      <c r="P145" s="140">
        <f t="shared" ref="P145:P154" si="1">O145*H145</f>
        <v>0</v>
      </c>
      <c r="Q145" s="140">
        <v>0</v>
      </c>
      <c r="R145" s="140">
        <f t="shared" ref="R145:R154" si="2">Q145*H145</f>
        <v>0</v>
      </c>
      <c r="S145" s="140">
        <v>0</v>
      </c>
      <c r="T145" s="141">
        <f t="shared" ref="T145:T154" si="3">S145*H145</f>
        <v>0</v>
      </c>
      <c r="AR145" s="142" t="s">
        <v>489</v>
      </c>
      <c r="AT145" s="142" t="s">
        <v>165</v>
      </c>
      <c r="AU145" s="142" t="s">
        <v>86</v>
      </c>
      <c r="AY145" s="16" t="s">
        <v>162</v>
      </c>
      <c r="BE145" s="143">
        <f t="shared" ref="BE145:BE154" si="4">IF(N145="základní",J145,0)</f>
        <v>0</v>
      </c>
      <c r="BF145" s="143">
        <f t="shared" ref="BF145:BF154" si="5">IF(N145="snížená",J145,0)</f>
        <v>0</v>
      </c>
      <c r="BG145" s="143">
        <f t="shared" ref="BG145:BG154" si="6">IF(N145="zákl. přenesená",J145,0)</f>
        <v>0</v>
      </c>
      <c r="BH145" s="143">
        <f t="shared" ref="BH145:BH154" si="7">IF(N145="sníž. přenesená",J145,0)</f>
        <v>0</v>
      </c>
      <c r="BI145" s="143">
        <f t="shared" ref="BI145:BI154" si="8">IF(N145="nulová",J145,0)</f>
        <v>0</v>
      </c>
      <c r="BJ145" s="16" t="s">
        <v>86</v>
      </c>
      <c r="BK145" s="143">
        <f t="shared" ref="BK145:BK154" si="9">ROUND(I145*H145,2)</f>
        <v>0</v>
      </c>
      <c r="BL145" s="16" t="s">
        <v>489</v>
      </c>
      <c r="BM145" s="142" t="s">
        <v>88</v>
      </c>
    </row>
    <row r="146" spans="2:65" s="1" customFormat="1" ht="16.5" customHeight="1">
      <c r="B146" s="31"/>
      <c r="C146" s="173" t="s">
        <v>88</v>
      </c>
      <c r="D146" s="173" t="s">
        <v>644</v>
      </c>
      <c r="E146" s="174" t="s">
        <v>2566</v>
      </c>
      <c r="F146" s="175" t="s">
        <v>2565</v>
      </c>
      <c r="G146" s="176" t="s">
        <v>1645</v>
      </c>
      <c r="H146" s="177">
        <v>1</v>
      </c>
      <c r="I146" s="178"/>
      <c r="J146" s="179">
        <f t="shared" si="0"/>
        <v>0</v>
      </c>
      <c r="K146" s="175" t="s">
        <v>1</v>
      </c>
      <c r="L146" s="180"/>
      <c r="M146" s="181" t="s">
        <v>1</v>
      </c>
      <c r="N146" s="182" t="s">
        <v>43</v>
      </c>
      <c r="P146" s="140">
        <f t="shared" si="1"/>
        <v>0</v>
      </c>
      <c r="Q146" s="140">
        <v>0</v>
      </c>
      <c r="R146" s="140">
        <f t="shared" si="2"/>
        <v>0</v>
      </c>
      <c r="S146" s="140">
        <v>0</v>
      </c>
      <c r="T146" s="141">
        <f t="shared" si="3"/>
        <v>0</v>
      </c>
      <c r="AR146" s="142" t="s">
        <v>1727</v>
      </c>
      <c r="AT146" s="142" t="s">
        <v>644</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489</v>
      </c>
      <c r="BM146" s="142" t="s">
        <v>170</v>
      </c>
    </row>
    <row r="147" spans="2:65" s="1" customFormat="1" ht="16.5" customHeight="1">
      <c r="B147" s="31"/>
      <c r="C147" s="131" t="s">
        <v>182</v>
      </c>
      <c r="D147" s="131" t="s">
        <v>165</v>
      </c>
      <c r="E147" s="132" t="s">
        <v>2567</v>
      </c>
      <c r="F147" s="133" t="s">
        <v>2568</v>
      </c>
      <c r="G147" s="134" t="s">
        <v>1645</v>
      </c>
      <c r="H147" s="135">
        <v>1</v>
      </c>
      <c r="I147" s="136"/>
      <c r="J147" s="137">
        <f t="shared" si="0"/>
        <v>0</v>
      </c>
      <c r="K147" s="133" t="s">
        <v>1</v>
      </c>
      <c r="L147" s="31"/>
      <c r="M147" s="138" t="s">
        <v>1</v>
      </c>
      <c r="N147" s="139" t="s">
        <v>43</v>
      </c>
      <c r="P147" s="140">
        <f t="shared" si="1"/>
        <v>0</v>
      </c>
      <c r="Q147" s="140">
        <v>0</v>
      </c>
      <c r="R147" s="140">
        <f t="shared" si="2"/>
        <v>0</v>
      </c>
      <c r="S147" s="140">
        <v>0</v>
      </c>
      <c r="T147" s="141">
        <f t="shared" si="3"/>
        <v>0</v>
      </c>
      <c r="AR147" s="142" t="s">
        <v>489</v>
      </c>
      <c r="AT147" s="142" t="s">
        <v>165</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489</v>
      </c>
      <c r="BM147" s="142" t="s">
        <v>196</v>
      </c>
    </row>
    <row r="148" spans="2:65" s="1" customFormat="1" ht="16.5" customHeight="1">
      <c r="B148" s="31"/>
      <c r="C148" s="173" t="s">
        <v>170</v>
      </c>
      <c r="D148" s="173" t="s">
        <v>644</v>
      </c>
      <c r="E148" s="174" t="s">
        <v>2569</v>
      </c>
      <c r="F148" s="175" t="s">
        <v>2568</v>
      </c>
      <c r="G148" s="176" t="s">
        <v>1645</v>
      </c>
      <c r="H148" s="177">
        <v>1</v>
      </c>
      <c r="I148" s="178"/>
      <c r="J148" s="179">
        <f t="shared" si="0"/>
        <v>0</v>
      </c>
      <c r="K148" s="175" t="s">
        <v>1</v>
      </c>
      <c r="L148" s="180"/>
      <c r="M148" s="181" t="s">
        <v>1</v>
      </c>
      <c r="N148" s="182" t="s">
        <v>43</v>
      </c>
      <c r="P148" s="140">
        <f t="shared" si="1"/>
        <v>0</v>
      </c>
      <c r="Q148" s="140">
        <v>0</v>
      </c>
      <c r="R148" s="140">
        <f t="shared" si="2"/>
        <v>0</v>
      </c>
      <c r="S148" s="140">
        <v>0</v>
      </c>
      <c r="T148" s="141">
        <f t="shared" si="3"/>
        <v>0</v>
      </c>
      <c r="AR148" s="142" t="s">
        <v>1727</v>
      </c>
      <c r="AT148" s="142" t="s">
        <v>644</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489</v>
      </c>
      <c r="BM148" s="142" t="s">
        <v>205</v>
      </c>
    </row>
    <row r="149" spans="2:65" s="1" customFormat="1" ht="16.5" customHeight="1">
      <c r="B149" s="31"/>
      <c r="C149" s="131" t="s">
        <v>191</v>
      </c>
      <c r="D149" s="131" t="s">
        <v>165</v>
      </c>
      <c r="E149" s="132" t="s">
        <v>2570</v>
      </c>
      <c r="F149" s="133" t="s">
        <v>2571</v>
      </c>
      <c r="G149" s="134" t="s">
        <v>1645</v>
      </c>
      <c r="H149" s="135">
        <v>1</v>
      </c>
      <c r="I149" s="136"/>
      <c r="J149" s="137">
        <f t="shared" si="0"/>
        <v>0</v>
      </c>
      <c r="K149" s="133" t="s">
        <v>1</v>
      </c>
      <c r="L149" s="31"/>
      <c r="M149" s="138" t="s">
        <v>1</v>
      </c>
      <c r="N149" s="139" t="s">
        <v>43</v>
      </c>
      <c r="P149" s="140">
        <f t="shared" si="1"/>
        <v>0</v>
      </c>
      <c r="Q149" s="140">
        <v>0</v>
      </c>
      <c r="R149" s="140">
        <f t="shared" si="2"/>
        <v>0</v>
      </c>
      <c r="S149" s="140">
        <v>0</v>
      </c>
      <c r="T149" s="141">
        <f t="shared" si="3"/>
        <v>0</v>
      </c>
      <c r="AR149" s="142" t="s">
        <v>489</v>
      </c>
      <c r="AT149" s="142" t="s">
        <v>165</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489</v>
      </c>
      <c r="BM149" s="142" t="s">
        <v>214</v>
      </c>
    </row>
    <row r="150" spans="2:65" s="1" customFormat="1" ht="16.5" customHeight="1">
      <c r="B150" s="31"/>
      <c r="C150" s="173" t="s">
        <v>196</v>
      </c>
      <c r="D150" s="173" t="s">
        <v>644</v>
      </c>
      <c r="E150" s="174" t="s">
        <v>2572</v>
      </c>
      <c r="F150" s="175" t="s">
        <v>2571</v>
      </c>
      <c r="G150" s="176" t="s">
        <v>1645</v>
      </c>
      <c r="H150" s="177">
        <v>1</v>
      </c>
      <c r="I150" s="178"/>
      <c r="J150" s="179">
        <f t="shared" si="0"/>
        <v>0</v>
      </c>
      <c r="K150" s="175" t="s">
        <v>1</v>
      </c>
      <c r="L150" s="180"/>
      <c r="M150" s="181" t="s">
        <v>1</v>
      </c>
      <c r="N150" s="182" t="s">
        <v>43</v>
      </c>
      <c r="P150" s="140">
        <f t="shared" si="1"/>
        <v>0</v>
      </c>
      <c r="Q150" s="140">
        <v>0</v>
      </c>
      <c r="R150" s="140">
        <f t="shared" si="2"/>
        <v>0</v>
      </c>
      <c r="S150" s="140">
        <v>0</v>
      </c>
      <c r="T150" s="141">
        <f t="shared" si="3"/>
        <v>0</v>
      </c>
      <c r="AR150" s="142" t="s">
        <v>1727</v>
      </c>
      <c r="AT150" s="142" t="s">
        <v>644</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489</v>
      </c>
      <c r="BM150" s="142" t="s">
        <v>226</v>
      </c>
    </row>
    <row r="151" spans="2:65" s="1" customFormat="1" ht="16.5" customHeight="1">
      <c r="B151" s="31"/>
      <c r="C151" s="131" t="s">
        <v>201</v>
      </c>
      <c r="D151" s="131" t="s">
        <v>165</v>
      </c>
      <c r="E151" s="132" t="s">
        <v>2573</v>
      </c>
      <c r="F151" s="133" t="s">
        <v>2571</v>
      </c>
      <c r="G151" s="134" t="s">
        <v>1645</v>
      </c>
      <c r="H151" s="135">
        <v>1</v>
      </c>
      <c r="I151" s="136"/>
      <c r="J151" s="137">
        <f t="shared" si="0"/>
        <v>0</v>
      </c>
      <c r="K151" s="133" t="s">
        <v>1</v>
      </c>
      <c r="L151" s="31"/>
      <c r="M151" s="138" t="s">
        <v>1</v>
      </c>
      <c r="N151" s="139" t="s">
        <v>43</v>
      </c>
      <c r="P151" s="140">
        <f t="shared" si="1"/>
        <v>0</v>
      </c>
      <c r="Q151" s="140">
        <v>0</v>
      </c>
      <c r="R151" s="140">
        <f t="shared" si="2"/>
        <v>0</v>
      </c>
      <c r="S151" s="140">
        <v>0</v>
      </c>
      <c r="T151" s="141">
        <f t="shared" si="3"/>
        <v>0</v>
      </c>
      <c r="AR151" s="142" t="s">
        <v>489</v>
      </c>
      <c r="AT151" s="142" t="s">
        <v>165</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489</v>
      </c>
      <c r="BM151" s="142" t="s">
        <v>235</v>
      </c>
    </row>
    <row r="152" spans="2:65" s="1" customFormat="1" ht="16.5" customHeight="1">
      <c r="B152" s="31"/>
      <c r="C152" s="173" t="s">
        <v>205</v>
      </c>
      <c r="D152" s="173" t="s">
        <v>644</v>
      </c>
      <c r="E152" s="174" t="s">
        <v>2574</v>
      </c>
      <c r="F152" s="175" t="s">
        <v>2571</v>
      </c>
      <c r="G152" s="176" t="s">
        <v>1645</v>
      </c>
      <c r="H152" s="177">
        <v>1</v>
      </c>
      <c r="I152" s="178"/>
      <c r="J152" s="179">
        <f t="shared" si="0"/>
        <v>0</v>
      </c>
      <c r="K152" s="175" t="s">
        <v>1</v>
      </c>
      <c r="L152" s="180"/>
      <c r="M152" s="181" t="s">
        <v>1</v>
      </c>
      <c r="N152" s="182" t="s">
        <v>43</v>
      </c>
      <c r="P152" s="140">
        <f t="shared" si="1"/>
        <v>0</v>
      </c>
      <c r="Q152" s="140">
        <v>0</v>
      </c>
      <c r="R152" s="140">
        <f t="shared" si="2"/>
        <v>0</v>
      </c>
      <c r="S152" s="140">
        <v>0</v>
      </c>
      <c r="T152" s="141">
        <f t="shared" si="3"/>
        <v>0</v>
      </c>
      <c r="AR152" s="142" t="s">
        <v>1727</v>
      </c>
      <c r="AT152" s="142" t="s">
        <v>644</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489</v>
      </c>
      <c r="BM152" s="142" t="s">
        <v>245</v>
      </c>
    </row>
    <row r="153" spans="2:65" s="1" customFormat="1" ht="16.5" customHeight="1">
      <c r="B153" s="31"/>
      <c r="C153" s="131" t="s">
        <v>163</v>
      </c>
      <c r="D153" s="131" t="s">
        <v>165</v>
      </c>
      <c r="E153" s="132" t="s">
        <v>2575</v>
      </c>
      <c r="F153" s="133" t="s">
        <v>2576</v>
      </c>
      <c r="G153" s="134" t="s">
        <v>1645</v>
      </c>
      <c r="H153" s="135">
        <v>2</v>
      </c>
      <c r="I153" s="136"/>
      <c r="J153" s="137">
        <f t="shared" si="0"/>
        <v>0</v>
      </c>
      <c r="K153" s="133" t="s">
        <v>1</v>
      </c>
      <c r="L153" s="31"/>
      <c r="M153" s="138" t="s">
        <v>1</v>
      </c>
      <c r="N153" s="139" t="s">
        <v>43</v>
      </c>
      <c r="P153" s="140">
        <f t="shared" si="1"/>
        <v>0</v>
      </c>
      <c r="Q153" s="140">
        <v>0</v>
      </c>
      <c r="R153" s="140">
        <f t="shared" si="2"/>
        <v>0</v>
      </c>
      <c r="S153" s="140">
        <v>0</v>
      </c>
      <c r="T153" s="141">
        <f t="shared" si="3"/>
        <v>0</v>
      </c>
      <c r="AR153" s="142" t="s">
        <v>489</v>
      </c>
      <c r="AT153" s="142" t="s">
        <v>165</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489</v>
      </c>
      <c r="BM153" s="142" t="s">
        <v>256</v>
      </c>
    </row>
    <row r="154" spans="2:65" s="1" customFormat="1" ht="16.5" customHeight="1">
      <c r="B154" s="31"/>
      <c r="C154" s="173" t="s">
        <v>214</v>
      </c>
      <c r="D154" s="173" t="s">
        <v>644</v>
      </c>
      <c r="E154" s="174" t="s">
        <v>2577</v>
      </c>
      <c r="F154" s="175" t="s">
        <v>2576</v>
      </c>
      <c r="G154" s="176" t="s">
        <v>1645</v>
      </c>
      <c r="H154" s="177">
        <v>2</v>
      </c>
      <c r="I154" s="178"/>
      <c r="J154" s="179">
        <f t="shared" si="0"/>
        <v>0</v>
      </c>
      <c r="K154" s="175" t="s">
        <v>1</v>
      </c>
      <c r="L154" s="180"/>
      <c r="M154" s="181" t="s">
        <v>1</v>
      </c>
      <c r="N154" s="182" t="s">
        <v>43</v>
      </c>
      <c r="P154" s="140">
        <f t="shared" si="1"/>
        <v>0</v>
      </c>
      <c r="Q154" s="140">
        <v>0</v>
      </c>
      <c r="R154" s="140">
        <f t="shared" si="2"/>
        <v>0</v>
      </c>
      <c r="S154" s="140">
        <v>0</v>
      </c>
      <c r="T154" s="141">
        <f t="shared" si="3"/>
        <v>0</v>
      </c>
      <c r="AR154" s="142" t="s">
        <v>1727</v>
      </c>
      <c r="AT154" s="142" t="s">
        <v>644</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489</v>
      </c>
      <c r="BM154" s="142" t="s">
        <v>265</v>
      </c>
    </row>
    <row r="155" spans="2:65" s="11" customFormat="1" ht="22.9" customHeight="1">
      <c r="B155" s="119"/>
      <c r="D155" s="120" t="s">
        <v>77</v>
      </c>
      <c r="E155" s="129" t="s">
        <v>2032</v>
      </c>
      <c r="F155" s="129" t="s">
        <v>2578</v>
      </c>
      <c r="I155" s="122"/>
      <c r="J155" s="130">
        <f>BK155</f>
        <v>0</v>
      </c>
      <c r="L155" s="119"/>
      <c r="M155" s="124"/>
      <c r="P155" s="125">
        <v>0</v>
      </c>
      <c r="R155" s="125">
        <v>0</v>
      </c>
      <c r="T155" s="126">
        <v>0</v>
      </c>
      <c r="AR155" s="120" t="s">
        <v>182</v>
      </c>
      <c r="AT155" s="127" t="s">
        <v>77</v>
      </c>
      <c r="AU155" s="127" t="s">
        <v>86</v>
      </c>
      <c r="AY155" s="120" t="s">
        <v>162</v>
      </c>
      <c r="BK155" s="128">
        <v>0</v>
      </c>
    </row>
    <row r="156" spans="2:65" s="11" customFormat="1" ht="25.9" customHeight="1">
      <c r="B156" s="119"/>
      <c r="D156" s="120" t="s">
        <v>77</v>
      </c>
      <c r="E156" s="121" t="s">
        <v>2156</v>
      </c>
      <c r="F156" s="121" t="s">
        <v>2579</v>
      </c>
      <c r="I156" s="122"/>
      <c r="J156" s="123">
        <f>BK156</f>
        <v>0</v>
      </c>
      <c r="L156" s="119"/>
      <c r="M156" s="124"/>
      <c r="P156" s="125">
        <f>SUM(P157:P192)</f>
        <v>0</v>
      </c>
      <c r="R156" s="125">
        <f>SUM(R157:R192)</f>
        <v>0</v>
      </c>
      <c r="T156" s="126">
        <f>SUM(T157:T192)</f>
        <v>0</v>
      </c>
      <c r="AR156" s="120" t="s">
        <v>182</v>
      </c>
      <c r="AT156" s="127" t="s">
        <v>77</v>
      </c>
      <c r="AU156" s="127" t="s">
        <v>78</v>
      </c>
      <c r="AY156" s="120" t="s">
        <v>162</v>
      </c>
      <c r="BK156" s="128">
        <f>SUM(BK157:BK192)</f>
        <v>0</v>
      </c>
    </row>
    <row r="157" spans="2:65" s="1" customFormat="1" ht="16.5" customHeight="1">
      <c r="B157" s="31"/>
      <c r="C157" s="131" t="s">
        <v>221</v>
      </c>
      <c r="D157" s="131" t="s">
        <v>165</v>
      </c>
      <c r="E157" s="132" t="s">
        <v>2580</v>
      </c>
      <c r="F157" s="133" t="s">
        <v>2581</v>
      </c>
      <c r="G157" s="134" t="s">
        <v>644</v>
      </c>
      <c r="H157" s="135">
        <v>515</v>
      </c>
      <c r="I157" s="136"/>
      <c r="J157" s="137">
        <f t="shared" ref="J157:J191" si="10">ROUND(I157*H157,2)</f>
        <v>0</v>
      </c>
      <c r="K157" s="133" t="s">
        <v>1</v>
      </c>
      <c r="L157" s="31"/>
      <c r="M157" s="138" t="s">
        <v>1</v>
      </c>
      <c r="N157" s="139" t="s">
        <v>43</v>
      </c>
      <c r="P157" s="140">
        <f t="shared" ref="P157:P191" si="11">O157*H157</f>
        <v>0</v>
      </c>
      <c r="Q157" s="140">
        <v>0</v>
      </c>
      <c r="R157" s="140">
        <f t="shared" ref="R157:R191" si="12">Q157*H157</f>
        <v>0</v>
      </c>
      <c r="S157" s="140">
        <v>0</v>
      </c>
      <c r="T157" s="141">
        <f t="shared" ref="T157:T191" si="13">S157*H157</f>
        <v>0</v>
      </c>
      <c r="AR157" s="142" t="s">
        <v>489</v>
      </c>
      <c r="AT157" s="142" t="s">
        <v>165</v>
      </c>
      <c r="AU157" s="142" t="s">
        <v>86</v>
      </c>
      <c r="AY157" s="16" t="s">
        <v>162</v>
      </c>
      <c r="BE157" s="143">
        <f t="shared" ref="BE157:BE191" si="14">IF(N157="základní",J157,0)</f>
        <v>0</v>
      </c>
      <c r="BF157" s="143">
        <f t="shared" ref="BF157:BF191" si="15">IF(N157="snížená",J157,0)</f>
        <v>0</v>
      </c>
      <c r="BG157" s="143">
        <f t="shared" ref="BG157:BG191" si="16">IF(N157="zákl. přenesená",J157,0)</f>
        <v>0</v>
      </c>
      <c r="BH157" s="143">
        <f t="shared" ref="BH157:BH191" si="17">IF(N157="sníž. přenesená",J157,0)</f>
        <v>0</v>
      </c>
      <c r="BI157" s="143">
        <f t="shared" ref="BI157:BI191" si="18">IF(N157="nulová",J157,0)</f>
        <v>0</v>
      </c>
      <c r="BJ157" s="16" t="s">
        <v>86</v>
      </c>
      <c r="BK157" s="143">
        <f t="shared" ref="BK157:BK191" si="19">ROUND(I157*H157,2)</f>
        <v>0</v>
      </c>
      <c r="BL157" s="16" t="s">
        <v>489</v>
      </c>
      <c r="BM157" s="142" t="s">
        <v>275</v>
      </c>
    </row>
    <row r="158" spans="2:65" s="1" customFormat="1" ht="16.5" customHeight="1">
      <c r="B158" s="31"/>
      <c r="C158" s="173" t="s">
        <v>226</v>
      </c>
      <c r="D158" s="173" t="s">
        <v>644</v>
      </c>
      <c r="E158" s="174" t="s">
        <v>2582</v>
      </c>
      <c r="F158" s="175" t="s">
        <v>2581</v>
      </c>
      <c r="G158" s="176" t="s">
        <v>644</v>
      </c>
      <c r="H158" s="177">
        <v>515</v>
      </c>
      <c r="I158" s="178"/>
      <c r="J158" s="179">
        <f t="shared" si="10"/>
        <v>0</v>
      </c>
      <c r="K158" s="175" t="s">
        <v>1</v>
      </c>
      <c r="L158" s="180"/>
      <c r="M158" s="181" t="s">
        <v>1</v>
      </c>
      <c r="N158" s="182" t="s">
        <v>43</v>
      </c>
      <c r="P158" s="140">
        <f t="shared" si="11"/>
        <v>0</v>
      </c>
      <c r="Q158" s="140">
        <v>0</v>
      </c>
      <c r="R158" s="140">
        <f t="shared" si="12"/>
        <v>0</v>
      </c>
      <c r="S158" s="140">
        <v>0</v>
      </c>
      <c r="T158" s="141">
        <f t="shared" si="13"/>
        <v>0</v>
      </c>
      <c r="AR158" s="142" t="s">
        <v>1727</v>
      </c>
      <c r="AT158" s="142" t="s">
        <v>644</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489</v>
      </c>
      <c r="BM158" s="142" t="s">
        <v>283</v>
      </c>
    </row>
    <row r="159" spans="2:65" s="1" customFormat="1" ht="16.5" customHeight="1">
      <c r="B159" s="31"/>
      <c r="C159" s="131" t="s">
        <v>230</v>
      </c>
      <c r="D159" s="131" t="s">
        <v>165</v>
      </c>
      <c r="E159" s="132" t="s">
        <v>2583</v>
      </c>
      <c r="F159" s="133" t="s">
        <v>2584</v>
      </c>
      <c r="G159" s="134" t="s">
        <v>644</v>
      </c>
      <c r="H159" s="135">
        <v>1650</v>
      </c>
      <c r="I159" s="136"/>
      <c r="J159" s="137">
        <f t="shared" si="10"/>
        <v>0</v>
      </c>
      <c r="K159" s="133" t="s">
        <v>1</v>
      </c>
      <c r="L159" s="31"/>
      <c r="M159" s="138" t="s">
        <v>1</v>
      </c>
      <c r="N159" s="139" t="s">
        <v>43</v>
      </c>
      <c r="P159" s="140">
        <f t="shared" si="11"/>
        <v>0</v>
      </c>
      <c r="Q159" s="140">
        <v>0</v>
      </c>
      <c r="R159" s="140">
        <f t="shared" si="12"/>
        <v>0</v>
      </c>
      <c r="S159" s="140">
        <v>0</v>
      </c>
      <c r="T159" s="141">
        <f t="shared" si="13"/>
        <v>0</v>
      </c>
      <c r="AR159" s="142" t="s">
        <v>489</v>
      </c>
      <c r="AT159" s="142" t="s">
        <v>165</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489</v>
      </c>
      <c r="BM159" s="142" t="s">
        <v>291</v>
      </c>
    </row>
    <row r="160" spans="2:65" s="1" customFormat="1" ht="16.5" customHeight="1">
      <c r="B160" s="31"/>
      <c r="C160" s="173" t="s">
        <v>235</v>
      </c>
      <c r="D160" s="173" t="s">
        <v>644</v>
      </c>
      <c r="E160" s="174" t="s">
        <v>2585</v>
      </c>
      <c r="F160" s="175" t="s">
        <v>2584</v>
      </c>
      <c r="G160" s="176" t="s">
        <v>644</v>
      </c>
      <c r="H160" s="177">
        <v>1650</v>
      </c>
      <c r="I160" s="178"/>
      <c r="J160" s="179">
        <f t="shared" si="10"/>
        <v>0</v>
      </c>
      <c r="K160" s="175" t="s">
        <v>1</v>
      </c>
      <c r="L160" s="180"/>
      <c r="M160" s="181" t="s">
        <v>1</v>
      </c>
      <c r="N160" s="182" t="s">
        <v>43</v>
      </c>
      <c r="P160" s="140">
        <f t="shared" si="11"/>
        <v>0</v>
      </c>
      <c r="Q160" s="140">
        <v>0</v>
      </c>
      <c r="R160" s="140">
        <f t="shared" si="12"/>
        <v>0</v>
      </c>
      <c r="S160" s="140">
        <v>0</v>
      </c>
      <c r="T160" s="141">
        <f t="shared" si="13"/>
        <v>0</v>
      </c>
      <c r="AR160" s="142" t="s">
        <v>1727</v>
      </c>
      <c r="AT160" s="142" t="s">
        <v>644</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489</v>
      </c>
      <c r="BM160" s="142" t="s">
        <v>299</v>
      </c>
    </row>
    <row r="161" spans="2:65" s="1" customFormat="1" ht="16.5" customHeight="1">
      <c r="B161" s="31"/>
      <c r="C161" s="131" t="s">
        <v>8</v>
      </c>
      <c r="D161" s="131" t="s">
        <v>165</v>
      </c>
      <c r="E161" s="132" t="s">
        <v>2586</v>
      </c>
      <c r="F161" s="133" t="s">
        <v>2587</v>
      </c>
      <c r="G161" s="134" t="s">
        <v>644</v>
      </c>
      <c r="H161" s="135">
        <v>3150</v>
      </c>
      <c r="I161" s="136"/>
      <c r="J161" s="137">
        <f t="shared" si="10"/>
        <v>0</v>
      </c>
      <c r="K161" s="133" t="s">
        <v>1</v>
      </c>
      <c r="L161" s="31"/>
      <c r="M161" s="138" t="s">
        <v>1</v>
      </c>
      <c r="N161" s="139" t="s">
        <v>43</v>
      </c>
      <c r="P161" s="140">
        <f t="shared" si="11"/>
        <v>0</v>
      </c>
      <c r="Q161" s="140">
        <v>0</v>
      </c>
      <c r="R161" s="140">
        <f t="shared" si="12"/>
        <v>0</v>
      </c>
      <c r="S161" s="140">
        <v>0</v>
      </c>
      <c r="T161" s="141">
        <f t="shared" si="13"/>
        <v>0</v>
      </c>
      <c r="AR161" s="142" t="s">
        <v>489</v>
      </c>
      <c r="AT161" s="142" t="s">
        <v>165</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489</v>
      </c>
      <c r="BM161" s="142" t="s">
        <v>308</v>
      </c>
    </row>
    <row r="162" spans="2:65" s="1" customFormat="1" ht="16.5" customHeight="1">
      <c r="B162" s="31"/>
      <c r="C162" s="173" t="s">
        <v>245</v>
      </c>
      <c r="D162" s="173" t="s">
        <v>644</v>
      </c>
      <c r="E162" s="174" t="s">
        <v>2588</v>
      </c>
      <c r="F162" s="175" t="s">
        <v>2587</v>
      </c>
      <c r="G162" s="176" t="s">
        <v>644</v>
      </c>
      <c r="H162" s="177">
        <v>3150</v>
      </c>
      <c r="I162" s="178"/>
      <c r="J162" s="179">
        <f t="shared" si="10"/>
        <v>0</v>
      </c>
      <c r="K162" s="175" t="s">
        <v>1</v>
      </c>
      <c r="L162" s="180"/>
      <c r="M162" s="181" t="s">
        <v>1</v>
      </c>
      <c r="N162" s="182" t="s">
        <v>43</v>
      </c>
      <c r="P162" s="140">
        <f t="shared" si="11"/>
        <v>0</v>
      </c>
      <c r="Q162" s="140">
        <v>0</v>
      </c>
      <c r="R162" s="140">
        <f t="shared" si="12"/>
        <v>0</v>
      </c>
      <c r="S162" s="140">
        <v>0</v>
      </c>
      <c r="T162" s="141">
        <f t="shared" si="13"/>
        <v>0</v>
      </c>
      <c r="AR162" s="142" t="s">
        <v>1727</v>
      </c>
      <c r="AT162" s="142" t="s">
        <v>644</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489</v>
      </c>
      <c r="BM162" s="142" t="s">
        <v>318</v>
      </c>
    </row>
    <row r="163" spans="2:65" s="1" customFormat="1" ht="16.5" customHeight="1">
      <c r="B163" s="31"/>
      <c r="C163" s="131" t="s">
        <v>250</v>
      </c>
      <c r="D163" s="131" t="s">
        <v>165</v>
      </c>
      <c r="E163" s="132" t="s">
        <v>2589</v>
      </c>
      <c r="F163" s="133" t="s">
        <v>2590</v>
      </c>
      <c r="G163" s="134" t="s">
        <v>644</v>
      </c>
      <c r="H163" s="135">
        <v>4400</v>
      </c>
      <c r="I163" s="136"/>
      <c r="J163" s="137">
        <f t="shared" si="10"/>
        <v>0</v>
      </c>
      <c r="K163" s="133" t="s">
        <v>1</v>
      </c>
      <c r="L163" s="31"/>
      <c r="M163" s="138" t="s">
        <v>1</v>
      </c>
      <c r="N163" s="139" t="s">
        <v>43</v>
      </c>
      <c r="P163" s="140">
        <f t="shared" si="11"/>
        <v>0</v>
      </c>
      <c r="Q163" s="140">
        <v>0</v>
      </c>
      <c r="R163" s="140">
        <f t="shared" si="12"/>
        <v>0</v>
      </c>
      <c r="S163" s="140">
        <v>0</v>
      </c>
      <c r="T163" s="141">
        <f t="shared" si="13"/>
        <v>0</v>
      </c>
      <c r="AR163" s="142" t="s">
        <v>489</v>
      </c>
      <c r="AT163" s="142" t="s">
        <v>165</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489</v>
      </c>
      <c r="BM163" s="142" t="s">
        <v>330</v>
      </c>
    </row>
    <row r="164" spans="2:65" s="1" customFormat="1" ht="16.5" customHeight="1">
      <c r="B164" s="31"/>
      <c r="C164" s="173" t="s">
        <v>256</v>
      </c>
      <c r="D164" s="173" t="s">
        <v>644</v>
      </c>
      <c r="E164" s="174" t="s">
        <v>2591</v>
      </c>
      <c r="F164" s="175" t="s">
        <v>2590</v>
      </c>
      <c r="G164" s="176" t="s">
        <v>644</v>
      </c>
      <c r="H164" s="177">
        <v>4400</v>
      </c>
      <c r="I164" s="178"/>
      <c r="J164" s="179">
        <f t="shared" si="10"/>
        <v>0</v>
      </c>
      <c r="K164" s="175" t="s">
        <v>1</v>
      </c>
      <c r="L164" s="180"/>
      <c r="M164" s="181" t="s">
        <v>1</v>
      </c>
      <c r="N164" s="182" t="s">
        <v>43</v>
      </c>
      <c r="P164" s="140">
        <f t="shared" si="11"/>
        <v>0</v>
      </c>
      <c r="Q164" s="140">
        <v>0</v>
      </c>
      <c r="R164" s="140">
        <f t="shared" si="12"/>
        <v>0</v>
      </c>
      <c r="S164" s="140">
        <v>0</v>
      </c>
      <c r="T164" s="141">
        <f t="shared" si="13"/>
        <v>0</v>
      </c>
      <c r="AR164" s="142" t="s">
        <v>1727</v>
      </c>
      <c r="AT164" s="142" t="s">
        <v>644</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489</v>
      </c>
      <c r="BM164" s="142" t="s">
        <v>344</v>
      </c>
    </row>
    <row r="165" spans="2:65" s="1" customFormat="1" ht="16.5" customHeight="1">
      <c r="B165" s="31"/>
      <c r="C165" s="131" t="s">
        <v>261</v>
      </c>
      <c r="D165" s="131" t="s">
        <v>165</v>
      </c>
      <c r="E165" s="132" t="s">
        <v>2592</v>
      </c>
      <c r="F165" s="133" t="s">
        <v>2593</v>
      </c>
      <c r="G165" s="134" t="s">
        <v>644</v>
      </c>
      <c r="H165" s="135">
        <v>310</v>
      </c>
      <c r="I165" s="136"/>
      <c r="J165" s="137">
        <f t="shared" si="10"/>
        <v>0</v>
      </c>
      <c r="K165" s="133" t="s">
        <v>1</v>
      </c>
      <c r="L165" s="31"/>
      <c r="M165" s="138" t="s">
        <v>1</v>
      </c>
      <c r="N165" s="139" t="s">
        <v>43</v>
      </c>
      <c r="P165" s="140">
        <f t="shared" si="11"/>
        <v>0</v>
      </c>
      <c r="Q165" s="140">
        <v>0</v>
      </c>
      <c r="R165" s="140">
        <f t="shared" si="12"/>
        <v>0</v>
      </c>
      <c r="S165" s="140">
        <v>0</v>
      </c>
      <c r="T165" s="141">
        <f t="shared" si="13"/>
        <v>0</v>
      </c>
      <c r="AR165" s="142" t="s">
        <v>489</v>
      </c>
      <c r="AT165" s="142" t="s">
        <v>165</v>
      </c>
      <c r="AU165" s="142" t="s">
        <v>86</v>
      </c>
      <c r="AY165" s="16" t="s">
        <v>162</v>
      </c>
      <c r="BE165" s="143">
        <f t="shared" si="14"/>
        <v>0</v>
      </c>
      <c r="BF165" s="143">
        <f t="shared" si="15"/>
        <v>0</v>
      </c>
      <c r="BG165" s="143">
        <f t="shared" si="16"/>
        <v>0</v>
      </c>
      <c r="BH165" s="143">
        <f t="shared" si="17"/>
        <v>0</v>
      </c>
      <c r="BI165" s="143">
        <f t="shared" si="18"/>
        <v>0</v>
      </c>
      <c r="BJ165" s="16" t="s">
        <v>86</v>
      </c>
      <c r="BK165" s="143">
        <f t="shared" si="19"/>
        <v>0</v>
      </c>
      <c r="BL165" s="16" t="s">
        <v>489</v>
      </c>
      <c r="BM165" s="142" t="s">
        <v>355</v>
      </c>
    </row>
    <row r="166" spans="2:65" s="1" customFormat="1" ht="16.5" customHeight="1">
      <c r="B166" s="31"/>
      <c r="C166" s="173" t="s">
        <v>265</v>
      </c>
      <c r="D166" s="173" t="s">
        <v>644</v>
      </c>
      <c r="E166" s="174" t="s">
        <v>2594</v>
      </c>
      <c r="F166" s="175" t="s">
        <v>2593</v>
      </c>
      <c r="G166" s="176" t="s">
        <v>644</v>
      </c>
      <c r="H166" s="177">
        <v>310</v>
      </c>
      <c r="I166" s="178"/>
      <c r="J166" s="179">
        <f t="shared" si="10"/>
        <v>0</v>
      </c>
      <c r="K166" s="175" t="s">
        <v>1</v>
      </c>
      <c r="L166" s="180"/>
      <c r="M166" s="181" t="s">
        <v>1</v>
      </c>
      <c r="N166" s="182" t="s">
        <v>43</v>
      </c>
      <c r="P166" s="140">
        <f t="shared" si="11"/>
        <v>0</v>
      </c>
      <c r="Q166" s="140">
        <v>0</v>
      </c>
      <c r="R166" s="140">
        <f t="shared" si="12"/>
        <v>0</v>
      </c>
      <c r="S166" s="140">
        <v>0</v>
      </c>
      <c r="T166" s="141">
        <f t="shared" si="13"/>
        <v>0</v>
      </c>
      <c r="AR166" s="142" t="s">
        <v>1727</v>
      </c>
      <c r="AT166" s="142" t="s">
        <v>644</v>
      </c>
      <c r="AU166" s="142" t="s">
        <v>86</v>
      </c>
      <c r="AY166" s="16" t="s">
        <v>162</v>
      </c>
      <c r="BE166" s="143">
        <f t="shared" si="14"/>
        <v>0</v>
      </c>
      <c r="BF166" s="143">
        <f t="shared" si="15"/>
        <v>0</v>
      </c>
      <c r="BG166" s="143">
        <f t="shared" si="16"/>
        <v>0</v>
      </c>
      <c r="BH166" s="143">
        <f t="shared" si="17"/>
        <v>0</v>
      </c>
      <c r="BI166" s="143">
        <f t="shared" si="18"/>
        <v>0</v>
      </c>
      <c r="BJ166" s="16" t="s">
        <v>86</v>
      </c>
      <c r="BK166" s="143">
        <f t="shared" si="19"/>
        <v>0</v>
      </c>
      <c r="BL166" s="16" t="s">
        <v>489</v>
      </c>
      <c r="BM166" s="142" t="s">
        <v>364</v>
      </c>
    </row>
    <row r="167" spans="2:65" s="1" customFormat="1" ht="16.5" customHeight="1">
      <c r="B167" s="31"/>
      <c r="C167" s="131" t="s">
        <v>7</v>
      </c>
      <c r="D167" s="131" t="s">
        <v>165</v>
      </c>
      <c r="E167" s="132" t="s">
        <v>2595</v>
      </c>
      <c r="F167" s="133" t="s">
        <v>2596</v>
      </c>
      <c r="G167" s="134" t="s">
        <v>644</v>
      </c>
      <c r="H167" s="135">
        <v>370</v>
      </c>
      <c r="I167" s="136"/>
      <c r="J167" s="137">
        <f t="shared" si="10"/>
        <v>0</v>
      </c>
      <c r="K167" s="133" t="s">
        <v>1</v>
      </c>
      <c r="L167" s="31"/>
      <c r="M167" s="138" t="s">
        <v>1</v>
      </c>
      <c r="N167" s="139" t="s">
        <v>43</v>
      </c>
      <c r="P167" s="140">
        <f t="shared" si="11"/>
        <v>0</v>
      </c>
      <c r="Q167" s="140">
        <v>0</v>
      </c>
      <c r="R167" s="140">
        <f t="shared" si="12"/>
        <v>0</v>
      </c>
      <c r="S167" s="140">
        <v>0</v>
      </c>
      <c r="T167" s="141">
        <f t="shared" si="13"/>
        <v>0</v>
      </c>
      <c r="AR167" s="142" t="s">
        <v>489</v>
      </c>
      <c r="AT167" s="142" t="s">
        <v>165</v>
      </c>
      <c r="AU167" s="142" t="s">
        <v>86</v>
      </c>
      <c r="AY167" s="16" t="s">
        <v>162</v>
      </c>
      <c r="BE167" s="143">
        <f t="shared" si="14"/>
        <v>0</v>
      </c>
      <c r="BF167" s="143">
        <f t="shared" si="15"/>
        <v>0</v>
      </c>
      <c r="BG167" s="143">
        <f t="shared" si="16"/>
        <v>0</v>
      </c>
      <c r="BH167" s="143">
        <f t="shared" si="17"/>
        <v>0</v>
      </c>
      <c r="BI167" s="143">
        <f t="shared" si="18"/>
        <v>0</v>
      </c>
      <c r="BJ167" s="16" t="s">
        <v>86</v>
      </c>
      <c r="BK167" s="143">
        <f t="shared" si="19"/>
        <v>0</v>
      </c>
      <c r="BL167" s="16" t="s">
        <v>489</v>
      </c>
      <c r="BM167" s="142" t="s">
        <v>377</v>
      </c>
    </row>
    <row r="168" spans="2:65" s="1" customFormat="1" ht="16.5" customHeight="1">
      <c r="B168" s="31"/>
      <c r="C168" s="173" t="s">
        <v>275</v>
      </c>
      <c r="D168" s="173" t="s">
        <v>644</v>
      </c>
      <c r="E168" s="174" t="s">
        <v>2597</v>
      </c>
      <c r="F168" s="175" t="s">
        <v>2596</v>
      </c>
      <c r="G168" s="176" t="s">
        <v>644</v>
      </c>
      <c r="H168" s="177">
        <v>370</v>
      </c>
      <c r="I168" s="178"/>
      <c r="J168" s="179">
        <f t="shared" si="10"/>
        <v>0</v>
      </c>
      <c r="K168" s="175" t="s">
        <v>1</v>
      </c>
      <c r="L168" s="180"/>
      <c r="M168" s="181" t="s">
        <v>1</v>
      </c>
      <c r="N168" s="182" t="s">
        <v>43</v>
      </c>
      <c r="P168" s="140">
        <f t="shared" si="11"/>
        <v>0</v>
      </c>
      <c r="Q168" s="140">
        <v>0</v>
      </c>
      <c r="R168" s="140">
        <f t="shared" si="12"/>
        <v>0</v>
      </c>
      <c r="S168" s="140">
        <v>0</v>
      </c>
      <c r="T168" s="141">
        <f t="shared" si="13"/>
        <v>0</v>
      </c>
      <c r="AR168" s="142" t="s">
        <v>1727</v>
      </c>
      <c r="AT168" s="142" t="s">
        <v>644</v>
      </c>
      <c r="AU168" s="142" t="s">
        <v>86</v>
      </c>
      <c r="AY168" s="16" t="s">
        <v>162</v>
      </c>
      <c r="BE168" s="143">
        <f t="shared" si="14"/>
        <v>0</v>
      </c>
      <c r="BF168" s="143">
        <f t="shared" si="15"/>
        <v>0</v>
      </c>
      <c r="BG168" s="143">
        <f t="shared" si="16"/>
        <v>0</v>
      </c>
      <c r="BH168" s="143">
        <f t="shared" si="17"/>
        <v>0</v>
      </c>
      <c r="BI168" s="143">
        <f t="shared" si="18"/>
        <v>0</v>
      </c>
      <c r="BJ168" s="16" t="s">
        <v>86</v>
      </c>
      <c r="BK168" s="143">
        <f t="shared" si="19"/>
        <v>0</v>
      </c>
      <c r="BL168" s="16" t="s">
        <v>489</v>
      </c>
      <c r="BM168" s="142" t="s">
        <v>387</v>
      </c>
    </row>
    <row r="169" spans="2:65" s="1" customFormat="1" ht="16.5" customHeight="1">
      <c r="B169" s="31"/>
      <c r="C169" s="131" t="s">
        <v>279</v>
      </c>
      <c r="D169" s="131" t="s">
        <v>165</v>
      </c>
      <c r="E169" s="132" t="s">
        <v>2598</v>
      </c>
      <c r="F169" s="133" t="s">
        <v>2599</v>
      </c>
      <c r="G169" s="134" t="s">
        <v>644</v>
      </c>
      <c r="H169" s="135">
        <v>2750</v>
      </c>
      <c r="I169" s="136"/>
      <c r="J169" s="137">
        <f t="shared" si="10"/>
        <v>0</v>
      </c>
      <c r="K169" s="133" t="s">
        <v>1</v>
      </c>
      <c r="L169" s="31"/>
      <c r="M169" s="138" t="s">
        <v>1</v>
      </c>
      <c r="N169" s="139" t="s">
        <v>43</v>
      </c>
      <c r="P169" s="140">
        <f t="shared" si="11"/>
        <v>0</v>
      </c>
      <c r="Q169" s="140">
        <v>0</v>
      </c>
      <c r="R169" s="140">
        <f t="shared" si="12"/>
        <v>0</v>
      </c>
      <c r="S169" s="140">
        <v>0</v>
      </c>
      <c r="T169" s="141">
        <f t="shared" si="13"/>
        <v>0</v>
      </c>
      <c r="AR169" s="142" t="s">
        <v>489</v>
      </c>
      <c r="AT169" s="142" t="s">
        <v>165</v>
      </c>
      <c r="AU169" s="142" t="s">
        <v>86</v>
      </c>
      <c r="AY169" s="16" t="s">
        <v>162</v>
      </c>
      <c r="BE169" s="143">
        <f t="shared" si="14"/>
        <v>0</v>
      </c>
      <c r="BF169" s="143">
        <f t="shared" si="15"/>
        <v>0</v>
      </c>
      <c r="BG169" s="143">
        <f t="shared" si="16"/>
        <v>0</v>
      </c>
      <c r="BH169" s="143">
        <f t="shared" si="17"/>
        <v>0</v>
      </c>
      <c r="BI169" s="143">
        <f t="shared" si="18"/>
        <v>0</v>
      </c>
      <c r="BJ169" s="16" t="s">
        <v>86</v>
      </c>
      <c r="BK169" s="143">
        <f t="shared" si="19"/>
        <v>0</v>
      </c>
      <c r="BL169" s="16" t="s">
        <v>489</v>
      </c>
      <c r="BM169" s="142" t="s">
        <v>396</v>
      </c>
    </row>
    <row r="170" spans="2:65" s="1" customFormat="1" ht="16.5" customHeight="1">
      <c r="B170" s="31"/>
      <c r="C170" s="173" t="s">
        <v>283</v>
      </c>
      <c r="D170" s="173" t="s">
        <v>644</v>
      </c>
      <c r="E170" s="174" t="s">
        <v>2600</v>
      </c>
      <c r="F170" s="175" t="s">
        <v>2599</v>
      </c>
      <c r="G170" s="176" t="s">
        <v>644</v>
      </c>
      <c r="H170" s="177">
        <v>2750</v>
      </c>
      <c r="I170" s="178"/>
      <c r="J170" s="179">
        <f t="shared" si="10"/>
        <v>0</v>
      </c>
      <c r="K170" s="175" t="s">
        <v>1</v>
      </c>
      <c r="L170" s="180"/>
      <c r="M170" s="181" t="s">
        <v>1</v>
      </c>
      <c r="N170" s="182" t="s">
        <v>43</v>
      </c>
      <c r="P170" s="140">
        <f t="shared" si="11"/>
        <v>0</v>
      </c>
      <c r="Q170" s="140">
        <v>0</v>
      </c>
      <c r="R170" s="140">
        <f t="shared" si="12"/>
        <v>0</v>
      </c>
      <c r="S170" s="140">
        <v>0</v>
      </c>
      <c r="T170" s="141">
        <f t="shared" si="13"/>
        <v>0</v>
      </c>
      <c r="AR170" s="142" t="s">
        <v>1727</v>
      </c>
      <c r="AT170" s="142" t="s">
        <v>644</v>
      </c>
      <c r="AU170" s="142" t="s">
        <v>86</v>
      </c>
      <c r="AY170" s="16" t="s">
        <v>162</v>
      </c>
      <c r="BE170" s="143">
        <f t="shared" si="14"/>
        <v>0</v>
      </c>
      <c r="BF170" s="143">
        <f t="shared" si="15"/>
        <v>0</v>
      </c>
      <c r="BG170" s="143">
        <f t="shared" si="16"/>
        <v>0</v>
      </c>
      <c r="BH170" s="143">
        <f t="shared" si="17"/>
        <v>0</v>
      </c>
      <c r="BI170" s="143">
        <f t="shared" si="18"/>
        <v>0</v>
      </c>
      <c r="BJ170" s="16" t="s">
        <v>86</v>
      </c>
      <c r="BK170" s="143">
        <f t="shared" si="19"/>
        <v>0</v>
      </c>
      <c r="BL170" s="16" t="s">
        <v>489</v>
      </c>
      <c r="BM170" s="142" t="s">
        <v>408</v>
      </c>
    </row>
    <row r="171" spans="2:65" s="1" customFormat="1" ht="16.5" customHeight="1">
      <c r="B171" s="31"/>
      <c r="C171" s="131" t="s">
        <v>287</v>
      </c>
      <c r="D171" s="131" t="s">
        <v>165</v>
      </c>
      <c r="E171" s="132" t="s">
        <v>2601</v>
      </c>
      <c r="F171" s="133" t="s">
        <v>2602</v>
      </c>
      <c r="G171" s="134" t="s">
        <v>644</v>
      </c>
      <c r="H171" s="135">
        <v>1050</v>
      </c>
      <c r="I171" s="136"/>
      <c r="J171" s="137">
        <f t="shared" si="10"/>
        <v>0</v>
      </c>
      <c r="K171" s="133" t="s">
        <v>1</v>
      </c>
      <c r="L171" s="31"/>
      <c r="M171" s="138" t="s">
        <v>1</v>
      </c>
      <c r="N171" s="139" t="s">
        <v>43</v>
      </c>
      <c r="P171" s="140">
        <f t="shared" si="11"/>
        <v>0</v>
      </c>
      <c r="Q171" s="140">
        <v>0</v>
      </c>
      <c r="R171" s="140">
        <f t="shared" si="12"/>
        <v>0</v>
      </c>
      <c r="S171" s="140">
        <v>0</v>
      </c>
      <c r="T171" s="141">
        <f t="shared" si="13"/>
        <v>0</v>
      </c>
      <c r="AR171" s="142" t="s">
        <v>489</v>
      </c>
      <c r="AT171" s="142" t="s">
        <v>165</v>
      </c>
      <c r="AU171" s="142" t="s">
        <v>86</v>
      </c>
      <c r="AY171" s="16" t="s">
        <v>162</v>
      </c>
      <c r="BE171" s="143">
        <f t="shared" si="14"/>
        <v>0</v>
      </c>
      <c r="BF171" s="143">
        <f t="shared" si="15"/>
        <v>0</v>
      </c>
      <c r="BG171" s="143">
        <f t="shared" si="16"/>
        <v>0</v>
      </c>
      <c r="BH171" s="143">
        <f t="shared" si="17"/>
        <v>0</v>
      </c>
      <c r="BI171" s="143">
        <f t="shared" si="18"/>
        <v>0</v>
      </c>
      <c r="BJ171" s="16" t="s">
        <v>86</v>
      </c>
      <c r="BK171" s="143">
        <f t="shared" si="19"/>
        <v>0</v>
      </c>
      <c r="BL171" s="16" t="s">
        <v>489</v>
      </c>
      <c r="BM171" s="142" t="s">
        <v>419</v>
      </c>
    </row>
    <row r="172" spans="2:65" s="1" customFormat="1" ht="16.5" customHeight="1">
      <c r="B172" s="31"/>
      <c r="C172" s="173" t="s">
        <v>291</v>
      </c>
      <c r="D172" s="173" t="s">
        <v>644</v>
      </c>
      <c r="E172" s="174" t="s">
        <v>2603</v>
      </c>
      <c r="F172" s="175" t="s">
        <v>2602</v>
      </c>
      <c r="G172" s="176" t="s">
        <v>644</v>
      </c>
      <c r="H172" s="177">
        <v>1050</v>
      </c>
      <c r="I172" s="178"/>
      <c r="J172" s="179">
        <f t="shared" si="10"/>
        <v>0</v>
      </c>
      <c r="K172" s="175" t="s">
        <v>1</v>
      </c>
      <c r="L172" s="180"/>
      <c r="M172" s="181" t="s">
        <v>1</v>
      </c>
      <c r="N172" s="182" t="s">
        <v>43</v>
      </c>
      <c r="P172" s="140">
        <f t="shared" si="11"/>
        <v>0</v>
      </c>
      <c r="Q172" s="140">
        <v>0</v>
      </c>
      <c r="R172" s="140">
        <f t="shared" si="12"/>
        <v>0</v>
      </c>
      <c r="S172" s="140">
        <v>0</v>
      </c>
      <c r="T172" s="141">
        <f t="shared" si="13"/>
        <v>0</v>
      </c>
      <c r="AR172" s="142" t="s">
        <v>1727</v>
      </c>
      <c r="AT172" s="142" t="s">
        <v>644</v>
      </c>
      <c r="AU172" s="142" t="s">
        <v>86</v>
      </c>
      <c r="AY172" s="16" t="s">
        <v>162</v>
      </c>
      <c r="BE172" s="143">
        <f t="shared" si="14"/>
        <v>0</v>
      </c>
      <c r="BF172" s="143">
        <f t="shared" si="15"/>
        <v>0</v>
      </c>
      <c r="BG172" s="143">
        <f t="shared" si="16"/>
        <v>0</v>
      </c>
      <c r="BH172" s="143">
        <f t="shared" si="17"/>
        <v>0</v>
      </c>
      <c r="BI172" s="143">
        <f t="shared" si="18"/>
        <v>0</v>
      </c>
      <c r="BJ172" s="16" t="s">
        <v>86</v>
      </c>
      <c r="BK172" s="143">
        <f t="shared" si="19"/>
        <v>0</v>
      </c>
      <c r="BL172" s="16" t="s">
        <v>489</v>
      </c>
      <c r="BM172" s="142" t="s">
        <v>429</v>
      </c>
    </row>
    <row r="173" spans="2:65" s="1" customFormat="1" ht="16.5" customHeight="1">
      <c r="B173" s="31"/>
      <c r="C173" s="131" t="s">
        <v>295</v>
      </c>
      <c r="D173" s="131" t="s">
        <v>165</v>
      </c>
      <c r="E173" s="132" t="s">
        <v>2604</v>
      </c>
      <c r="F173" s="133" t="s">
        <v>2605</v>
      </c>
      <c r="G173" s="134" t="s">
        <v>644</v>
      </c>
      <c r="H173" s="135">
        <v>295</v>
      </c>
      <c r="I173" s="136"/>
      <c r="J173" s="137">
        <f t="shared" si="10"/>
        <v>0</v>
      </c>
      <c r="K173" s="133" t="s">
        <v>1</v>
      </c>
      <c r="L173" s="31"/>
      <c r="M173" s="138" t="s">
        <v>1</v>
      </c>
      <c r="N173" s="139" t="s">
        <v>43</v>
      </c>
      <c r="P173" s="140">
        <f t="shared" si="11"/>
        <v>0</v>
      </c>
      <c r="Q173" s="140">
        <v>0</v>
      </c>
      <c r="R173" s="140">
        <f t="shared" si="12"/>
        <v>0</v>
      </c>
      <c r="S173" s="140">
        <v>0</v>
      </c>
      <c r="T173" s="141">
        <f t="shared" si="13"/>
        <v>0</v>
      </c>
      <c r="AR173" s="142" t="s">
        <v>489</v>
      </c>
      <c r="AT173" s="142" t="s">
        <v>165</v>
      </c>
      <c r="AU173" s="142" t="s">
        <v>86</v>
      </c>
      <c r="AY173" s="16" t="s">
        <v>162</v>
      </c>
      <c r="BE173" s="143">
        <f t="shared" si="14"/>
        <v>0</v>
      </c>
      <c r="BF173" s="143">
        <f t="shared" si="15"/>
        <v>0</v>
      </c>
      <c r="BG173" s="143">
        <f t="shared" si="16"/>
        <v>0</v>
      </c>
      <c r="BH173" s="143">
        <f t="shared" si="17"/>
        <v>0</v>
      </c>
      <c r="BI173" s="143">
        <f t="shared" si="18"/>
        <v>0</v>
      </c>
      <c r="BJ173" s="16" t="s">
        <v>86</v>
      </c>
      <c r="BK173" s="143">
        <f t="shared" si="19"/>
        <v>0</v>
      </c>
      <c r="BL173" s="16" t="s">
        <v>489</v>
      </c>
      <c r="BM173" s="142" t="s">
        <v>438</v>
      </c>
    </row>
    <row r="174" spans="2:65" s="1" customFormat="1" ht="16.5" customHeight="1">
      <c r="B174" s="31"/>
      <c r="C174" s="173" t="s">
        <v>299</v>
      </c>
      <c r="D174" s="173" t="s">
        <v>644</v>
      </c>
      <c r="E174" s="174" t="s">
        <v>2606</v>
      </c>
      <c r="F174" s="175" t="s">
        <v>2605</v>
      </c>
      <c r="G174" s="176" t="s">
        <v>644</v>
      </c>
      <c r="H174" s="177">
        <v>295</v>
      </c>
      <c r="I174" s="178"/>
      <c r="J174" s="179">
        <f t="shared" si="10"/>
        <v>0</v>
      </c>
      <c r="K174" s="175" t="s">
        <v>1</v>
      </c>
      <c r="L174" s="180"/>
      <c r="M174" s="181" t="s">
        <v>1</v>
      </c>
      <c r="N174" s="182" t="s">
        <v>43</v>
      </c>
      <c r="P174" s="140">
        <f t="shared" si="11"/>
        <v>0</v>
      </c>
      <c r="Q174" s="140">
        <v>0</v>
      </c>
      <c r="R174" s="140">
        <f t="shared" si="12"/>
        <v>0</v>
      </c>
      <c r="S174" s="140">
        <v>0</v>
      </c>
      <c r="T174" s="141">
        <f t="shared" si="13"/>
        <v>0</v>
      </c>
      <c r="AR174" s="142" t="s">
        <v>1727</v>
      </c>
      <c r="AT174" s="142" t="s">
        <v>644</v>
      </c>
      <c r="AU174" s="142" t="s">
        <v>86</v>
      </c>
      <c r="AY174" s="16" t="s">
        <v>162</v>
      </c>
      <c r="BE174" s="143">
        <f t="shared" si="14"/>
        <v>0</v>
      </c>
      <c r="BF174" s="143">
        <f t="shared" si="15"/>
        <v>0</v>
      </c>
      <c r="BG174" s="143">
        <f t="shared" si="16"/>
        <v>0</v>
      </c>
      <c r="BH174" s="143">
        <f t="shared" si="17"/>
        <v>0</v>
      </c>
      <c r="BI174" s="143">
        <f t="shared" si="18"/>
        <v>0</v>
      </c>
      <c r="BJ174" s="16" t="s">
        <v>86</v>
      </c>
      <c r="BK174" s="143">
        <f t="shared" si="19"/>
        <v>0</v>
      </c>
      <c r="BL174" s="16" t="s">
        <v>489</v>
      </c>
      <c r="BM174" s="142" t="s">
        <v>448</v>
      </c>
    </row>
    <row r="175" spans="2:65" s="1" customFormat="1" ht="16.5" customHeight="1">
      <c r="B175" s="31"/>
      <c r="C175" s="131" t="s">
        <v>304</v>
      </c>
      <c r="D175" s="131" t="s">
        <v>165</v>
      </c>
      <c r="E175" s="132" t="s">
        <v>2607</v>
      </c>
      <c r="F175" s="133" t="s">
        <v>2608</v>
      </c>
      <c r="G175" s="134" t="s">
        <v>644</v>
      </c>
      <c r="H175" s="135">
        <v>85</v>
      </c>
      <c r="I175" s="136"/>
      <c r="J175" s="137">
        <f t="shared" si="10"/>
        <v>0</v>
      </c>
      <c r="K175" s="133" t="s">
        <v>1</v>
      </c>
      <c r="L175" s="31"/>
      <c r="M175" s="138" t="s">
        <v>1</v>
      </c>
      <c r="N175" s="139" t="s">
        <v>43</v>
      </c>
      <c r="P175" s="140">
        <f t="shared" si="11"/>
        <v>0</v>
      </c>
      <c r="Q175" s="140">
        <v>0</v>
      </c>
      <c r="R175" s="140">
        <f t="shared" si="12"/>
        <v>0</v>
      </c>
      <c r="S175" s="140">
        <v>0</v>
      </c>
      <c r="T175" s="141">
        <f t="shared" si="13"/>
        <v>0</v>
      </c>
      <c r="AR175" s="142" t="s">
        <v>489</v>
      </c>
      <c r="AT175" s="142" t="s">
        <v>165</v>
      </c>
      <c r="AU175" s="142" t="s">
        <v>86</v>
      </c>
      <c r="AY175" s="16" t="s">
        <v>162</v>
      </c>
      <c r="BE175" s="143">
        <f t="shared" si="14"/>
        <v>0</v>
      </c>
      <c r="BF175" s="143">
        <f t="shared" si="15"/>
        <v>0</v>
      </c>
      <c r="BG175" s="143">
        <f t="shared" si="16"/>
        <v>0</v>
      </c>
      <c r="BH175" s="143">
        <f t="shared" si="17"/>
        <v>0</v>
      </c>
      <c r="BI175" s="143">
        <f t="shared" si="18"/>
        <v>0</v>
      </c>
      <c r="BJ175" s="16" t="s">
        <v>86</v>
      </c>
      <c r="BK175" s="143">
        <f t="shared" si="19"/>
        <v>0</v>
      </c>
      <c r="BL175" s="16" t="s">
        <v>489</v>
      </c>
      <c r="BM175" s="142" t="s">
        <v>457</v>
      </c>
    </row>
    <row r="176" spans="2:65" s="1" customFormat="1" ht="16.5" customHeight="1">
      <c r="B176" s="31"/>
      <c r="C176" s="173" t="s">
        <v>308</v>
      </c>
      <c r="D176" s="173" t="s">
        <v>644</v>
      </c>
      <c r="E176" s="174" t="s">
        <v>2609</v>
      </c>
      <c r="F176" s="175" t="s">
        <v>2608</v>
      </c>
      <c r="G176" s="176" t="s">
        <v>644</v>
      </c>
      <c r="H176" s="177">
        <v>85</v>
      </c>
      <c r="I176" s="178"/>
      <c r="J176" s="179">
        <f t="shared" si="10"/>
        <v>0</v>
      </c>
      <c r="K176" s="175" t="s">
        <v>1</v>
      </c>
      <c r="L176" s="180"/>
      <c r="M176" s="181" t="s">
        <v>1</v>
      </c>
      <c r="N176" s="182" t="s">
        <v>43</v>
      </c>
      <c r="P176" s="140">
        <f t="shared" si="11"/>
        <v>0</v>
      </c>
      <c r="Q176" s="140">
        <v>0</v>
      </c>
      <c r="R176" s="140">
        <f t="shared" si="12"/>
        <v>0</v>
      </c>
      <c r="S176" s="140">
        <v>0</v>
      </c>
      <c r="T176" s="141">
        <f t="shared" si="13"/>
        <v>0</v>
      </c>
      <c r="AR176" s="142" t="s">
        <v>1727</v>
      </c>
      <c r="AT176" s="142" t="s">
        <v>644</v>
      </c>
      <c r="AU176" s="142" t="s">
        <v>86</v>
      </c>
      <c r="AY176" s="16" t="s">
        <v>162</v>
      </c>
      <c r="BE176" s="143">
        <f t="shared" si="14"/>
        <v>0</v>
      </c>
      <c r="BF176" s="143">
        <f t="shared" si="15"/>
        <v>0</v>
      </c>
      <c r="BG176" s="143">
        <f t="shared" si="16"/>
        <v>0</v>
      </c>
      <c r="BH176" s="143">
        <f t="shared" si="17"/>
        <v>0</v>
      </c>
      <c r="BI176" s="143">
        <f t="shared" si="18"/>
        <v>0</v>
      </c>
      <c r="BJ176" s="16" t="s">
        <v>86</v>
      </c>
      <c r="BK176" s="143">
        <f t="shared" si="19"/>
        <v>0</v>
      </c>
      <c r="BL176" s="16" t="s">
        <v>489</v>
      </c>
      <c r="BM176" s="142" t="s">
        <v>469</v>
      </c>
    </row>
    <row r="177" spans="2:65" s="1" customFormat="1" ht="16.5" customHeight="1">
      <c r="B177" s="31"/>
      <c r="C177" s="131" t="s">
        <v>313</v>
      </c>
      <c r="D177" s="131" t="s">
        <v>165</v>
      </c>
      <c r="E177" s="132" t="s">
        <v>2610</v>
      </c>
      <c r="F177" s="133" t="s">
        <v>2611</v>
      </c>
      <c r="G177" s="134" t="s">
        <v>644</v>
      </c>
      <c r="H177" s="135">
        <v>650</v>
      </c>
      <c r="I177" s="136"/>
      <c r="J177" s="137">
        <f t="shared" si="10"/>
        <v>0</v>
      </c>
      <c r="K177" s="133" t="s">
        <v>1</v>
      </c>
      <c r="L177" s="31"/>
      <c r="M177" s="138" t="s">
        <v>1</v>
      </c>
      <c r="N177" s="139" t="s">
        <v>43</v>
      </c>
      <c r="P177" s="140">
        <f t="shared" si="11"/>
        <v>0</v>
      </c>
      <c r="Q177" s="140">
        <v>0</v>
      </c>
      <c r="R177" s="140">
        <f t="shared" si="12"/>
        <v>0</v>
      </c>
      <c r="S177" s="140">
        <v>0</v>
      </c>
      <c r="T177" s="141">
        <f t="shared" si="13"/>
        <v>0</v>
      </c>
      <c r="AR177" s="142" t="s">
        <v>489</v>
      </c>
      <c r="AT177" s="142" t="s">
        <v>165</v>
      </c>
      <c r="AU177" s="142" t="s">
        <v>86</v>
      </c>
      <c r="AY177" s="16" t="s">
        <v>162</v>
      </c>
      <c r="BE177" s="143">
        <f t="shared" si="14"/>
        <v>0</v>
      </c>
      <c r="BF177" s="143">
        <f t="shared" si="15"/>
        <v>0</v>
      </c>
      <c r="BG177" s="143">
        <f t="shared" si="16"/>
        <v>0</v>
      </c>
      <c r="BH177" s="143">
        <f t="shared" si="17"/>
        <v>0</v>
      </c>
      <c r="BI177" s="143">
        <f t="shared" si="18"/>
        <v>0</v>
      </c>
      <c r="BJ177" s="16" t="s">
        <v>86</v>
      </c>
      <c r="BK177" s="143">
        <f t="shared" si="19"/>
        <v>0</v>
      </c>
      <c r="BL177" s="16" t="s">
        <v>489</v>
      </c>
      <c r="BM177" s="142" t="s">
        <v>479</v>
      </c>
    </row>
    <row r="178" spans="2:65" s="1" customFormat="1" ht="16.5" customHeight="1">
      <c r="B178" s="31"/>
      <c r="C178" s="173" t="s">
        <v>318</v>
      </c>
      <c r="D178" s="173" t="s">
        <v>644</v>
      </c>
      <c r="E178" s="174" t="s">
        <v>2612</v>
      </c>
      <c r="F178" s="175" t="s">
        <v>2611</v>
      </c>
      <c r="G178" s="176" t="s">
        <v>644</v>
      </c>
      <c r="H178" s="177">
        <v>650</v>
      </c>
      <c r="I178" s="178"/>
      <c r="J178" s="179">
        <f t="shared" si="10"/>
        <v>0</v>
      </c>
      <c r="K178" s="175" t="s">
        <v>1</v>
      </c>
      <c r="L178" s="180"/>
      <c r="M178" s="181" t="s">
        <v>1</v>
      </c>
      <c r="N178" s="182" t="s">
        <v>43</v>
      </c>
      <c r="P178" s="140">
        <f t="shared" si="11"/>
        <v>0</v>
      </c>
      <c r="Q178" s="140">
        <v>0</v>
      </c>
      <c r="R178" s="140">
        <f t="shared" si="12"/>
        <v>0</v>
      </c>
      <c r="S178" s="140">
        <v>0</v>
      </c>
      <c r="T178" s="141">
        <f t="shared" si="13"/>
        <v>0</v>
      </c>
      <c r="AR178" s="142" t="s">
        <v>1727</v>
      </c>
      <c r="AT178" s="142" t="s">
        <v>644</v>
      </c>
      <c r="AU178" s="142" t="s">
        <v>86</v>
      </c>
      <c r="AY178" s="16" t="s">
        <v>162</v>
      </c>
      <c r="BE178" s="143">
        <f t="shared" si="14"/>
        <v>0</v>
      </c>
      <c r="BF178" s="143">
        <f t="shared" si="15"/>
        <v>0</v>
      </c>
      <c r="BG178" s="143">
        <f t="shared" si="16"/>
        <v>0</v>
      </c>
      <c r="BH178" s="143">
        <f t="shared" si="17"/>
        <v>0</v>
      </c>
      <c r="BI178" s="143">
        <f t="shared" si="18"/>
        <v>0</v>
      </c>
      <c r="BJ178" s="16" t="s">
        <v>86</v>
      </c>
      <c r="BK178" s="143">
        <f t="shared" si="19"/>
        <v>0</v>
      </c>
      <c r="BL178" s="16" t="s">
        <v>489</v>
      </c>
      <c r="BM178" s="142" t="s">
        <v>489</v>
      </c>
    </row>
    <row r="179" spans="2:65" s="1" customFormat="1" ht="16.5" customHeight="1">
      <c r="B179" s="31"/>
      <c r="C179" s="131" t="s">
        <v>324</v>
      </c>
      <c r="D179" s="131" t="s">
        <v>165</v>
      </c>
      <c r="E179" s="132" t="s">
        <v>2613</v>
      </c>
      <c r="F179" s="133" t="s">
        <v>2614</v>
      </c>
      <c r="G179" s="134" t="s">
        <v>644</v>
      </c>
      <c r="H179" s="135">
        <v>180</v>
      </c>
      <c r="I179" s="136"/>
      <c r="J179" s="137">
        <f t="shared" si="10"/>
        <v>0</v>
      </c>
      <c r="K179" s="133" t="s">
        <v>1</v>
      </c>
      <c r="L179" s="31"/>
      <c r="M179" s="138" t="s">
        <v>1</v>
      </c>
      <c r="N179" s="139" t="s">
        <v>43</v>
      </c>
      <c r="P179" s="140">
        <f t="shared" si="11"/>
        <v>0</v>
      </c>
      <c r="Q179" s="140">
        <v>0</v>
      </c>
      <c r="R179" s="140">
        <f t="shared" si="12"/>
        <v>0</v>
      </c>
      <c r="S179" s="140">
        <v>0</v>
      </c>
      <c r="T179" s="141">
        <f t="shared" si="13"/>
        <v>0</v>
      </c>
      <c r="AR179" s="142" t="s">
        <v>489</v>
      </c>
      <c r="AT179" s="142" t="s">
        <v>165</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489</v>
      </c>
      <c r="BM179" s="142" t="s">
        <v>499</v>
      </c>
    </row>
    <row r="180" spans="2:65" s="1" customFormat="1" ht="16.5" customHeight="1">
      <c r="B180" s="31"/>
      <c r="C180" s="173" t="s">
        <v>330</v>
      </c>
      <c r="D180" s="173" t="s">
        <v>644</v>
      </c>
      <c r="E180" s="174" t="s">
        <v>2615</v>
      </c>
      <c r="F180" s="175" t="s">
        <v>2614</v>
      </c>
      <c r="G180" s="176" t="s">
        <v>644</v>
      </c>
      <c r="H180" s="177">
        <v>180</v>
      </c>
      <c r="I180" s="178"/>
      <c r="J180" s="179">
        <f t="shared" si="10"/>
        <v>0</v>
      </c>
      <c r="K180" s="175" t="s">
        <v>1</v>
      </c>
      <c r="L180" s="180"/>
      <c r="M180" s="181" t="s">
        <v>1</v>
      </c>
      <c r="N180" s="182" t="s">
        <v>43</v>
      </c>
      <c r="P180" s="140">
        <f t="shared" si="11"/>
        <v>0</v>
      </c>
      <c r="Q180" s="140">
        <v>0</v>
      </c>
      <c r="R180" s="140">
        <f t="shared" si="12"/>
        <v>0</v>
      </c>
      <c r="S180" s="140">
        <v>0</v>
      </c>
      <c r="T180" s="141">
        <f t="shared" si="13"/>
        <v>0</v>
      </c>
      <c r="AR180" s="142" t="s">
        <v>1727</v>
      </c>
      <c r="AT180" s="142" t="s">
        <v>644</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489</v>
      </c>
      <c r="BM180" s="142" t="s">
        <v>509</v>
      </c>
    </row>
    <row r="181" spans="2:65" s="1" customFormat="1" ht="16.5" customHeight="1">
      <c r="B181" s="31"/>
      <c r="C181" s="131" t="s">
        <v>338</v>
      </c>
      <c r="D181" s="131" t="s">
        <v>165</v>
      </c>
      <c r="E181" s="132" t="s">
        <v>2616</v>
      </c>
      <c r="F181" s="133" t="s">
        <v>2617</v>
      </c>
      <c r="G181" s="134" t="s">
        <v>644</v>
      </c>
      <c r="H181" s="135">
        <v>420</v>
      </c>
      <c r="I181" s="136"/>
      <c r="J181" s="137">
        <f t="shared" si="10"/>
        <v>0</v>
      </c>
      <c r="K181" s="133" t="s">
        <v>1</v>
      </c>
      <c r="L181" s="31"/>
      <c r="M181" s="138" t="s">
        <v>1</v>
      </c>
      <c r="N181" s="139" t="s">
        <v>43</v>
      </c>
      <c r="P181" s="140">
        <f t="shared" si="11"/>
        <v>0</v>
      </c>
      <c r="Q181" s="140">
        <v>0</v>
      </c>
      <c r="R181" s="140">
        <f t="shared" si="12"/>
        <v>0</v>
      </c>
      <c r="S181" s="140">
        <v>0</v>
      </c>
      <c r="T181" s="141">
        <f t="shared" si="13"/>
        <v>0</v>
      </c>
      <c r="AR181" s="142" t="s">
        <v>489</v>
      </c>
      <c r="AT181" s="142" t="s">
        <v>165</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489</v>
      </c>
      <c r="BM181" s="142" t="s">
        <v>519</v>
      </c>
    </row>
    <row r="182" spans="2:65" s="1" customFormat="1" ht="16.5" customHeight="1">
      <c r="B182" s="31"/>
      <c r="C182" s="173" t="s">
        <v>344</v>
      </c>
      <c r="D182" s="173" t="s">
        <v>644</v>
      </c>
      <c r="E182" s="174" t="s">
        <v>2618</v>
      </c>
      <c r="F182" s="175" t="s">
        <v>2617</v>
      </c>
      <c r="G182" s="176" t="s">
        <v>644</v>
      </c>
      <c r="H182" s="177">
        <v>420</v>
      </c>
      <c r="I182" s="178"/>
      <c r="J182" s="179">
        <f t="shared" si="10"/>
        <v>0</v>
      </c>
      <c r="K182" s="175" t="s">
        <v>1</v>
      </c>
      <c r="L182" s="180"/>
      <c r="M182" s="181" t="s">
        <v>1</v>
      </c>
      <c r="N182" s="182" t="s">
        <v>43</v>
      </c>
      <c r="P182" s="140">
        <f t="shared" si="11"/>
        <v>0</v>
      </c>
      <c r="Q182" s="140">
        <v>0</v>
      </c>
      <c r="R182" s="140">
        <f t="shared" si="12"/>
        <v>0</v>
      </c>
      <c r="S182" s="140">
        <v>0</v>
      </c>
      <c r="T182" s="141">
        <f t="shared" si="13"/>
        <v>0</v>
      </c>
      <c r="AR182" s="142" t="s">
        <v>1727</v>
      </c>
      <c r="AT182" s="142" t="s">
        <v>644</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489</v>
      </c>
      <c r="BM182" s="142" t="s">
        <v>830</v>
      </c>
    </row>
    <row r="183" spans="2:65" s="1" customFormat="1" ht="16.5" customHeight="1">
      <c r="B183" s="31"/>
      <c r="C183" s="131" t="s">
        <v>350</v>
      </c>
      <c r="D183" s="131" t="s">
        <v>165</v>
      </c>
      <c r="E183" s="132" t="s">
        <v>2619</v>
      </c>
      <c r="F183" s="133" t="s">
        <v>2620</v>
      </c>
      <c r="G183" s="134" t="s">
        <v>644</v>
      </c>
      <c r="H183" s="135">
        <v>85</v>
      </c>
      <c r="I183" s="136"/>
      <c r="J183" s="137">
        <f t="shared" si="10"/>
        <v>0</v>
      </c>
      <c r="K183" s="133" t="s">
        <v>1</v>
      </c>
      <c r="L183" s="31"/>
      <c r="M183" s="138" t="s">
        <v>1</v>
      </c>
      <c r="N183" s="139" t="s">
        <v>43</v>
      </c>
      <c r="P183" s="140">
        <f t="shared" si="11"/>
        <v>0</v>
      </c>
      <c r="Q183" s="140">
        <v>0</v>
      </c>
      <c r="R183" s="140">
        <f t="shared" si="12"/>
        <v>0</v>
      </c>
      <c r="S183" s="140">
        <v>0</v>
      </c>
      <c r="T183" s="141">
        <f t="shared" si="13"/>
        <v>0</v>
      </c>
      <c r="AR183" s="142" t="s">
        <v>489</v>
      </c>
      <c r="AT183" s="142" t="s">
        <v>165</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489</v>
      </c>
      <c r="BM183" s="142" t="s">
        <v>839</v>
      </c>
    </row>
    <row r="184" spans="2:65" s="1" customFormat="1" ht="16.5" customHeight="1">
      <c r="B184" s="31"/>
      <c r="C184" s="173" t="s">
        <v>355</v>
      </c>
      <c r="D184" s="173" t="s">
        <v>644</v>
      </c>
      <c r="E184" s="174" t="s">
        <v>2621</v>
      </c>
      <c r="F184" s="175" t="s">
        <v>2620</v>
      </c>
      <c r="G184" s="176" t="s">
        <v>644</v>
      </c>
      <c r="H184" s="177">
        <v>85</v>
      </c>
      <c r="I184" s="178"/>
      <c r="J184" s="179">
        <f t="shared" si="10"/>
        <v>0</v>
      </c>
      <c r="K184" s="175" t="s">
        <v>1</v>
      </c>
      <c r="L184" s="180"/>
      <c r="M184" s="181" t="s">
        <v>1</v>
      </c>
      <c r="N184" s="182" t="s">
        <v>43</v>
      </c>
      <c r="P184" s="140">
        <f t="shared" si="11"/>
        <v>0</v>
      </c>
      <c r="Q184" s="140">
        <v>0</v>
      </c>
      <c r="R184" s="140">
        <f t="shared" si="12"/>
        <v>0</v>
      </c>
      <c r="S184" s="140">
        <v>0</v>
      </c>
      <c r="T184" s="141">
        <f t="shared" si="13"/>
        <v>0</v>
      </c>
      <c r="AR184" s="142" t="s">
        <v>1727</v>
      </c>
      <c r="AT184" s="142" t="s">
        <v>644</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489</v>
      </c>
      <c r="BM184" s="142" t="s">
        <v>848</v>
      </c>
    </row>
    <row r="185" spans="2:65" s="1" customFormat="1" ht="16.5" customHeight="1">
      <c r="B185" s="31"/>
      <c r="C185" s="131" t="s">
        <v>359</v>
      </c>
      <c r="D185" s="131" t="s">
        <v>165</v>
      </c>
      <c r="E185" s="132" t="s">
        <v>2622</v>
      </c>
      <c r="F185" s="133" t="s">
        <v>2623</v>
      </c>
      <c r="G185" s="134" t="s">
        <v>644</v>
      </c>
      <c r="H185" s="135">
        <v>55</v>
      </c>
      <c r="I185" s="136"/>
      <c r="J185" s="137">
        <f t="shared" si="10"/>
        <v>0</v>
      </c>
      <c r="K185" s="133" t="s">
        <v>1</v>
      </c>
      <c r="L185" s="31"/>
      <c r="M185" s="138" t="s">
        <v>1</v>
      </c>
      <c r="N185" s="139" t="s">
        <v>43</v>
      </c>
      <c r="P185" s="140">
        <f t="shared" si="11"/>
        <v>0</v>
      </c>
      <c r="Q185" s="140">
        <v>0</v>
      </c>
      <c r="R185" s="140">
        <f t="shared" si="12"/>
        <v>0</v>
      </c>
      <c r="S185" s="140">
        <v>0</v>
      </c>
      <c r="T185" s="141">
        <f t="shared" si="13"/>
        <v>0</v>
      </c>
      <c r="AR185" s="142" t="s">
        <v>489</v>
      </c>
      <c r="AT185" s="142" t="s">
        <v>165</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489</v>
      </c>
      <c r="BM185" s="142" t="s">
        <v>858</v>
      </c>
    </row>
    <row r="186" spans="2:65" s="1" customFormat="1" ht="16.5" customHeight="1">
      <c r="B186" s="31"/>
      <c r="C186" s="173" t="s">
        <v>364</v>
      </c>
      <c r="D186" s="173" t="s">
        <v>644</v>
      </c>
      <c r="E186" s="174" t="s">
        <v>2624</v>
      </c>
      <c r="F186" s="175" t="s">
        <v>2623</v>
      </c>
      <c r="G186" s="176" t="s">
        <v>644</v>
      </c>
      <c r="H186" s="177">
        <v>55</v>
      </c>
      <c r="I186" s="178"/>
      <c r="J186" s="179">
        <f t="shared" si="10"/>
        <v>0</v>
      </c>
      <c r="K186" s="175" t="s">
        <v>1</v>
      </c>
      <c r="L186" s="180"/>
      <c r="M186" s="181" t="s">
        <v>1</v>
      </c>
      <c r="N186" s="182" t="s">
        <v>43</v>
      </c>
      <c r="P186" s="140">
        <f t="shared" si="11"/>
        <v>0</v>
      </c>
      <c r="Q186" s="140">
        <v>0</v>
      </c>
      <c r="R186" s="140">
        <f t="shared" si="12"/>
        <v>0</v>
      </c>
      <c r="S186" s="140">
        <v>0</v>
      </c>
      <c r="T186" s="141">
        <f t="shared" si="13"/>
        <v>0</v>
      </c>
      <c r="AR186" s="142" t="s">
        <v>1727</v>
      </c>
      <c r="AT186" s="142" t="s">
        <v>644</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489</v>
      </c>
      <c r="BM186" s="142" t="s">
        <v>870</v>
      </c>
    </row>
    <row r="187" spans="2:65" s="1" customFormat="1" ht="21.75" customHeight="1">
      <c r="B187" s="31"/>
      <c r="C187" s="131" t="s">
        <v>372</v>
      </c>
      <c r="D187" s="131" t="s">
        <v>165</v>
      </c>
      <c r="E187" s="132" t="s">
        <v>2625</v>
      </c>
      <c r="F187" s="133" t="s">
        <v>2626</v>
      </c>
      <c r="G187" s="134" t="s">
        <v>1645</v>
      </c>
      <c r="H187" s="135">
        <v>295</v>
      </c>
      <c r="I187" s="136"/>
      <c r="J187" s="137">
        <f t="shared" si="10"/>
        <v>0</v>
      </c>
      <c r="K187" s="133" t="s">
        <v>1</v>
      </c>
      <c r="L187" s="31"/>
      <c r="M187" s="138" t="s">
        <v>1</v>
      </c>
      <c r="N187" s="139" t="s">
        <v>43</v>
      </c>
      <c r="P187" s="140">
        <f t="shared" si="11"/>
        <v>0</v>
      </c>
      <c r="Q187" s="140">
        <v>0</v>
      </c>
      <c r="R187" s="140">
        <f t="shared" si="12"/>
        <v>0</v>
      </c>
      <c r="S187" s="140">
        <v>0</v>
      </c>
      <c r="T187" s="141">
        <f t="shared" si="13"/>
        <v>0</v>
      </c>
      <c r="AR187" s="142" t="s">
        <v>489</v>
      </c>
      <c r="AT187" s="142" t="s">
        <v>165</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489</v>
      </c>
      <c r="BM187" s="142" t="s">
        <v>882</v>
      </c>
    </row>
    <row r="188" spans="2:65" s="1" customFormat="1" ht="21.75" customHeight="1">
      <c r="B188" s="31"/>
      <c r="C188" s="131" t="s">
        <v>377</v>
      </c>
      <c r="D188" s="131" t="s">
        <v>165</v>
      </c>
      <c r="E188" s="132" t="s">
        <v>2627</v>
      </c>
      <c r="F188" s="133" t="s">
        <v>2628</v>
      </c>
      <c r="G188" s="134" t="s">
        <v>1645</v>
      </c>
      <c r="H188" s="135">
        <v>65</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489</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489</v>
      </c>
      <c r="BM188" s="142" t="s">
        <v>893</v>
      </c>
    </row>
    <row r="189" spans="2:65" s="1" customFormat="1" ht="21.75" customHeight="1">
      <c r="B189" s="31"/>
      <c r="C189" s="131" t="s">
        <v>381</v>
      </c>
      <c r="D189" s="131" t="s">
        <v>165</v>
      </c>
      <c r="E189" s="132" t="s">
        <v>2629</v>
      </c>
      <c r="F189" s="133" t="s">
        <v>2630</v>
      </c>
      <c r="G189" s="134" t="s">
        <v>1645</v>
      </c>
      <c r="H189" s="135">
        <v>85</v>
      </c>
      <c r="I189" s="136"/>
      <c r="J189" s="137">
        <f t="shared" si="10"/>
        <v>0</v>
      </c>
      <c r="K189" s="133" t="s">
        <v>1</v>
      </c>
      <c r="L189" s="31"/>
      <c r="M189" s="138" t="s">
        <v>1</v>
      </c>
      <c r="N189" s="139" t="s">
        <v>43</v>
      </c>
      <c r="P189" s="140">
        <f t="shared" si="11"/>
        <v>0</v>
      </c>
      <c r="Q189" s="140">
        <v>0</v>
      </c>
      <c r="R189" s="140">
        <f t="shared" si="12"/>
        <v>0</v>
      </c>
      <c r="S189" s="140">
        <v>0</v>
      </c>
      <c r="T189" s="141">
        <f t="shared" si="13"/>
        <v>0</v>
      </c>
      <c r="AR189" s="142" t="s">
        <v>489</v>
      </c>
      <c r="AT189" s="142" t="s">
        <v>165</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489</v>
      </c>
      <c r="BM189" s="142" t="s">
        <v>903</v>
      </c>
    </row>
    <row r="190" spans="2:65" s="1" customFormat="1" ht="21.75" customHeight="1">
      <c r="B190" s="31"/>
      <c r="C190" s="131" t="s">
        <v>387</v>
      </c>
      <c r="D190" s="131" t="s">
        <v>165</v>
      </c>
      <c r="E190" s="132" t="s">
        <v>2631</v>
      </c>
      <c r="F190" s="133" t="s">
        <v>2632</v>
      </c>
      <c r="G190" s="134" t="s">
        <v>1645</v>
      </c>
      <c r="H190" s="135">
        <v>10</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489</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489</v>
      </c>
      <c r="BM190" s="142" t="s">
        <v>912</v>
      </c>
    </row>
    <row r="191" spans="2:65" s="1" customFormat="1" ht="21.75" customHeight="1">
      <c r="B191" s="31"/>
      <c r="C191" s="131" t="s">
        <v>392</v>
      </c>
      <c r="D191" s="131" t="s">
        <v>165</v>
      </c>
      <c r="E191" s="132" t="s">
        <v>2633</v>
      </c>
      <c r="F191" s="133" t="s">
        <v>2634</v>
      </c>
      <c r="G191" s="134" t="s">
        <v>1645</v>
      </c>
      <c r="H191" s="135">
        <v>2</v>
      </c>
      <c r="I191" s="136"/>
      <c r="J191" s="137">
        <f t="shared" si="10"/>
        <v>0</v>
      </c>
      <c r="K191" s="133" t="s">
        <v>1</v>
      </c>
      <c r="L191" s="31"/>
      <c r="M191" s="138" t="s">
        <v>1</v>
      </c>
      <c r="N191" s="139" t="s">
        <v>43</v>
      </c>
      <c r="P191" s="140">
        <f t="shared" si="11"/>
        <v>0</v>
      </c>
      <c r="Q191" s="140">
        <v>0</v>
      </c>
      <c r="R191" s="140">
        <f t="shared" si="12"/>
        <v>0</v>
      </c>
      <c r="S191" s="140">
        <v>0</v>
      </c>
      <c r="T191" s="141">
        <f t="shared" si="13"/>
        <v>0</v>
      </c>
      <c r="AR191" s="142" t="s">
        <v>489</v>
      </c>
      <c r="AT191" s="142" t="s">
        <v>165</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489</v>
      </c>
      <c r="BM191" s="142" t="s">
        <v>923</v>
      </c>
    </row>
    <row r="192" spans="2:65" s="11" customFormat="1" ht="22.9" customHeight="1">
      <c r="B192" s="119"/>
      <c r="D192" s="120" t="s">
        <v>77</v>
      </c>
      <c r="E192" s="129" t="s">
        <v>2188</v>
      </c>
      <c r="F192" s="129" t="s">
        <v>2635</v>
      </c>
      <c r="I192" s="122"/>
      <c r="J192" s="130">
        <f>BK192</f>
        <v>0</v>
      </c>
      <c r="L192" s="119"/>
      <c r="M192" s="124"/>
      <c r="P192" s="125">
        <v>0</v>
      </c>
      <c r="R192" s="125">
        <v>0</v>
      </c>
      <c r="T192" s="126">
        <v>0</v>
      </c>
      <c r="AR192" s="120" t="s">
        <v>86</v>
      </c>
      <c r="AT192" s="127" t="s">
        <v>77</v>
      </c>
      <c r="AU192" s="127" t="s">
        <v>86</v>
      </c>
      <c r="AY192" s="120" t="s">
        <v>162</v>
      </c>
      <c r="BK192" s="128">
        <v>0</v>
      </c>
    </row>
    <row r="193" spans="2:65" s="11" customFormat="1" ht="25.9" customHeight="1">
      <c r="B193" s="119"/>
      <c r="D193" s="120" t="s">
        <v>77</v>
      </c>
      <c r="E193" s="121" t="s">
        <v>2196</v>
      </c>
      <c r="F193" s="121" t="s">
        <v>2636</v>
      </c>
      <c r="I193" s="122"/>
      <c r="J193" s="123">
        <f>BK193</f>
        <v>0</v>
      </c>
      <c r="L193" s="119"/>
      <c r="M193" s="124"/>
      <c r="P193" s="125">
        <f>SUM(P194:P246)</f>
        <v>0</v>
      </c>
      <c r="R193" s="125">
        <f>SUM(R194:R246)</f>
        <v>0</v>
      </c>
      <c r="T193" s="126">
        <f>SUM(T194:T246)</f>
        <v>0</v>
      </c>
      <c r="AR193" s="120" t="s">
        <v>86</v>
      </c>
      <c r="AT193" s="127" t="s">
        <v>77</v>
      </c>
      <c r="AU193" s="127" t="s">
        <v>78</v>
      </c>
      <c r="AY193" s="120" t="s">
        <v>162</v>
      </c>
      <c r="BK193" s="128">
        <f>SUM(BK194:BK246)</f>
        <v>0</v>
      </c>
    </row>
    <row r="194" spans="2:65" s="1" customFormat="1" ht="16.5" customHeight="1">
      <c r="B194" s="31"/>
      <c r="C194" s="131" t="s">
        <v>396</v>
      </c>
      <c r="D194" s="131" t="s">
        <v>165</v>
      </c>
      <c r="E194" s="132" t="s">
        <v>2637</v>
      </c>
      <c r="F194" s="133" t="s">
        <v>2638</v>
      </c>
      <c r="G194" s="134" t="s">
        <v>1645</v>
      </c>
      <c r="H194" s="135">
        <v>18</v>
      </c>
      <c r="I194" s="136"/>
      <c r="J194" s="137">
        <f>ROUND(I194*H194,2)</f>
        <v>0</v>
      </c>
      <c r="K194" s="133" t="s">
        <v>1</v>
      </c>
      <c r="L194" s="31"/>
      <c r="M194" s="138" t="s">
        <v>1</v>
      </c>
      <c r="N194" s="139" t="s">
        <v>43</v>
      </c>
      <c r="P194" s="140">
        <f>O194*H194</f>
        <v>0</v>
      </c>
      <c r="Q194" s="140">
        <v>0</v>
      </c>
      <c r="R194" s="140">
        <f>Q194*H194</f>
        <v>0</v>
      </c>
      <c r="S194" s="140">
        <v>0</v>
      </c>
      <c r="T194" s="141">
        <f>S194*H194</f>
        <v>0</v>
      </c>
      <c r="AR194" s="142" t="s">
        <v>489</v>
      </c>
      <c r="AT194" s="142" t="s">
        <v>165</v>
      </c>
      <c r="AU194" s="142" t="s">
        <v>86</v>
      </c>
      <c r="AY194" s="16" t="s">
        <v>162</v>
      </c>
      <c r="BE194" s="143">
        <f>IF(N194="základní",J194,0)</f>
        <v>0</v>
      </c>
      <c r="BF194" s="143">
        <f>IF(N194="snížená",J194,0)</f>
        <v>0</v>
      </c>
      <c r="BG194" s="143">
        <f>IF(N194="zákl. přenesená",J194,0)</f>
        <v>0</v>
      </c>
      <c r="BH194" s="143">
        <f>IF(N194="sníž. přenesená",J194,0)</f>
        <v>0</v>
      </c>
      <c r="BI194" s="143">
        <f>IF(N194="nulová",J194,0)</f>
        <v>0</v>
      </c>
      <c r="BJ194" s="16" t="s">
        <v>86</v>
      </c>
      <c r="BK194" s="143">
        <f>ROUND(I194*H194,2)</f>
        <v>0</v>
      </c>
      <c r="BL194" s="16" t="s">
        <v>489</v>
      </c>
      <c r="BM194" s="142" t="s">
        <v>933</v>
      </c>
    </row>
    <row r="195" spans="2:65" s="1" customFormat="1" ht="16.5" customHeight="1">
      <c r="B195" s="31"/>
      <c r="C195" s="173" t="s">
        <v>402</v>
      </c>
      <c r="D195" s="173" t="s">
        <v>644</v>
      </c>
      <c r="E195" s="174" t="s">
        <v>2639</v>
      </c>
      <c r="F195" s="175" t="s">
        <v>2638</v>
      </c>
      <c r="G195" s="176" t="s">
        <v>1645</v>
      </c>
      <c r="H195" s="177">
        <v>18</v>
      </c>
      <c r="I195" s="178"/>
      <c r="J195" s="179">
        <f>ROUND(I195*H195,2)</f>
        <v>0</v>
      </c>
      <c r="K195" s="175" t="s">
        <v>1</v>
      </c>
      <c r="L195" s="180"/>
      <c r="M195" s="181" t="s">
        <v>1</v>
      </c>
      <c r="N195" s="182" t="s">
        <v>43</v>
      </c>
      <c r="P195" s="140">
        <f>O195*H195</f>
        <v>0</v>
      </c>
      <c r="Q195" s="140">
        <v>0</v>
      </c>
      <c r="R195" s="140">
        <f>Q195*H195</f>
        <v>0</v>
      </c>
      <c r="S195" s="140">
        <v>0</v>
      </c>
      <c r="T195" s="141">
        <f>S195*H195</f>
        <v>0</v>
      </c>
      <c r="AR195" s="142" t="s">
        <v>1727</v>
      </c>
      <c r="AT195" s="142" t="s">
        <v>644</v>
      </c>
      <c r="AU195" s="142" t="s">
        <v>86</v>
      </c>
      <c r="AY195" s="16" t="s">
        <v>162</v>
      </c>
      <c r="BE195" s="143">
        <f>IF(N195="základní",J195,0)</f>
        <v>0</v>
      </c>
      <c r="BF195" s="143">
        <f>IF(N195="snížená",J195,0)</f>
        <v>0</v>
      </c>
      <c r="BG195" s="143">
        <f>IF(N195="zákl. přenesená",J195,0)</f>
        <v>0</v>
      </c>
      <c r="BH195" s="143">
        <f>IF(N195="sníž. přenesená",J195,0)</f>
        <v>0</v>
      </c>
      <c r="BI195" s="143">
        <f>IF(N195="nulová",J195,0)</f>
        <v>0</v>
      </c>
      <c r="BJ195" s="16" t="s">
        <v>86</v>
      </c>
      <c r="BK195" s="143">
        <f>ROUND(I195*H195,2)</f>
        <v>0</v>
      </c>
      <c r="BL195" s="16" t="s">
        <v>489</v>
      </c>
      <c r="BM195" s="142" t="s">
        <v>944</v>
      </c>
    </row>
    <row r="196" spans="2:65" s="1" customFormat="1" ht="107.25">
      <c r="B196" s="31"/>
      <c r="D196" s="144" t="s">
        <v>172</v>
      </c>
      <c r="F196" s="145" t="s">
        <v>2640</v>
      </c>
      <c r="I196" s="146"/>
      <c r="L196" s="31"/>
      <c r="M196" s="147"/>
      <c r="T196" s="55"/>
      <c r="AT196" s="16" t="s">
        <v>172</v>
      </c>
      <c r="AU196" s="16" t="s">
        <v>86</v>
      </c>
    </row>
    <row r="197" spans="2:65" s="1" customFormat="1" ht="16.5" customHeight="1">
      <c r="B197" s="31"/>
      <c r="C197" s="131" t="s">
        <v>408</v>
      </c>
      <c r="D197" s="131" t="s">
        <v>165</v>
      </c>
      <c r="E197" s="132" t="s">
        <v>2641</v>
      </c>
      <c r="F197" s="133" t="s">
        <v>2642</v>
      </c>
      <c r="G197" s="134" t="s">
        <v>1645</v>
      </c>
      <c r="H197" s="135">
        <v>10</v>
      </c>
      <c r="I197" s="136"/>
      <c r="J197" s="137">
        <f>ROUND(I197*H197,2)</f>
        <v>0</v>
      </c>
      <c r="K197" s="133" t="s">
        <v>1</v>
      </c>
      <c r="L197" s="31"/>
      <c r="M197" s="138" t="s">
        <v>1</v>
      </c>
      <c r="N197" s="139" t="s">
        <v>43</v>
      </c>
      <c r="P197" s="140">
        <f>O197*H197</f>
        <v>0</v>
      </c>
      <c r="Q197" s="140">
        <v>0</v>
      </c>
      <c r="R197" s="140">
        <f>Q197*H197</f>
        <v>0</v>
      </c>
      <c r="S197" s="140">
        <v>0</v>
      </c>
      <c r="T197" s="141">
        <f>S197*H197</f>
        <v>0</v>
      </c>
      <c r="AR197" s="142" t="s">
        <v>489</v>
      </c>
      <c r="AT197" s="142" t="s">
        <v>165</v>
      </c>
      <c r="AU197" s="142" t="s">
        <v>86</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489</v>
      </c>
      <c r="BM197" s="142" t="s">
        <v>956</v>
      </c>
    </row>
    <row r="198" spans="2:65" s="1" customFormat="1" ht="16.5" customHeight="1">
      <c r="B198" s="31"/>
      <c r="C198" s="173" t="s">
        <v>414</v>
      </c>
      <c r="D198" s="173" t="s">
        <v>644</v>
      </c>
      <c r="E198" s="174" t="s">
        <v>2643</v>
      </c>
      <c r="F198" s="175" t="s">
        <v>2642</v>
      </c>
      <c r="G198" s="176" t="s">
        <v>1645</v>
      </c>
      <c r="H198" s="177">
        <v>10</v>
      </c>
      <c r="I198" s="178"/>
      <c r="J198" s="179">
        <f>ROUND(I198*H198,2)</f>
        <v>0</v>
      </c>
      <c r="K198" s="175" t="s">
        <v>1</v>
      </c>
      <c r="L198" s="180"/>
      <c r="M198" s="181" t="s">
        <v>1</v>
      </c>
      <c r="N198" s="182" t="s">
        <v>43</v>
      </c>
      <c r="P198" s="140">
        <f>O198*H198</f>
        <v>0</v>
      </c>
      <c r="Q198" s="140">
        <v>0</v>
      </c>
      <c r="R198" s="140">
        <f>Q198*H198</f>
        <v>0</v>
      </c>
      <c r="S198" s="140">
        <v>0</v>
      </c>
      <c r="T198" s="141">
        <f>S198*H198</f>
        <v>0</v>
      </c>
      <c r="AR198" s="142" t="s">
        <v>1727</v>
      </c>
      <c r="AT198" s="142" t="s">
        <v>644</v>
      </c>
      <c r="AU198" s="142" t="s">
        <v>86</v>
      </c>
      <c r="AY198" s="16" t="s">
        <v>162</v>
      </c>
      <c r="BE198" s="143">
        <f>IF(N198="základní",J198,0)</f>
        <v>0</v>
      </c>
      <c r="BF198" s="143">
        <f>IF(N198="snížená",J198,0)</f>
        <v>0</v>
      </c>
      <c r="BG198" s="143">
        <f>IF(N198="zákl. přenesená",J198,0)</f>
        <v>0</v>
      </c>
      <c r="BH198" s="143">
        <f>IF(N198="sníž. přenesená",J198,0)</f>
        <v>0</v>
      </c>
      <c r="BI198" s="143">
        <f>IF(N198="nulová",J198,0)</f>
        <v>0</v>
      </c>
      <c r="BJ198" s="16" t="s">
        <v>86</v>
      </c>
      <c r="BK198" s="143">
        <f>ROUND(I198*H198,2)</f>
        <v>0</v>
      </c>
      <c r="BL198" s="16" t="s">
        <v>489</v>
      </c>
      <c r="BM198" s="142" t="s">
        <v>965</v>
      </c>
    </row>
    <row r="199" spans="2:65" s="1" customFormat="1" ht="107.25">
      <c r="B199" s="31"/>
      <c r="D199" s="144" t="s">
        <v>172</v>
      </c>
      <c r="F199" s="145" t="s">
        <v>2644</v>
      </c>
      <c r="I199" s="146"/>
      <c r="L199" s="31"/>
      <c r="M199" s="147"/>
      <c r="T199" s="55"/>
      <c r="AT199" s="16" t="s">
        <v>172</v>
      </c>
      <c r="AU199" s="16" t="s">
        <v>86</v>
      </c>
    </row>
    <row r="200" spans="2:65" s="1" customFormat="1" ht="16.5" customHeight="1">
      <c r="B200" s="31"/>
      <c r="C200" s="131" t="s">
        <v>419</v>
      </c>
      <c r="D200" s="131" t="s">
        <v>165</v>
      </c>
      <c r="E200" s="132" t="s">
        <v>2645</v>
      </c>
      <c r="F200" s="133" t="s">
        <v>2646</v>
      </c>
      <c r="G200" s="134" t="s">
        <v>1645</v>
      </c>
      <c r="H200" s="135">
        <v>4</v>
      </c>
      <c r="I200" s="136"/>
      <c r="J200" s="137">
        <f>ROUND(I200*H200,2)</f>
        <v>0</v>
      </c>
      <c r="K200" s="133" t="s">
        <v>1</v>
      </c>
      <c r="L200" s="31"/>
      <c r="M200" s="138" t="s">
        <v>1</v>
      </c>
      <c r="N200" s="139" t="s">
        <v>43</v>
      </c>
      <c r="P200" s="140">
        <f>O200*H200</f>
        <v>0</v>
      </c>
      <c r="Q200" s="140">
        <v>0</v>
      </c>
      <c r="R200" s="140">
        <f>Q200*H200</f>
        <v>0</v>
      </c>
      <c r="S200" s="140">
        <v>0</v>
      </c>
      <c r="T200" s="141">
        <f>S200*H200</f>
        <v>0</v>
      </c>
      <c r="AR200" s="142" t="s">
        <v>489</v>
      </c>
      <c r="AT200" s="142" t="s">
        <v>165</v>
      </c>
      <c r="AU200" s="142" t="s">
        <v>86</v>
      </c>
      <c r="AY200" s="16" t="s">
        <v>162</v>
      </c>
      <c r="BE200" s="143">
        <f>IF(N200="základní",J200,0)</f>
        <v>0</v>
      </c>
      <c r="BF200" s="143">
        <f>IF(N200="snížená",J200,0)</f>
        <v>0</v>
      </c>
      <c r="BG200" s="143">
        <f>IF(N200="zákl. přenesená",J200,0)</f>
        <v>0</v>
      </c>
      <c r="BH200" s="143">
        <f>IF(N200="sníž. přenesená",J200,0)</f>
        <v>0</v>
      </c>
      <c r="BI200" s="143">
        <f>IF(N200="nulová",J200,0)</f>
        <v>0</v>
      </c>
      <c r="BJ200" s="16" t="s">
        <v>86</v>
      </c>
      <c r="BK200" s="143">
        <f>ROUND(I200*H200,2)</f>
        <v>0</v>
      </c>
      <c r="BL200" s="16" t="s">
        <v>489</v>
      </c>
      <c r="BM200" s="142" t="s">
        <v>973</v>
      </c>
    </row>
    <row r="201" spans="2:65" s="1" customFormat="1" ht="16.5" customHeight="1">
      <c r="B201" s="31"/>
      <c r="C201" s="173" t="s">
        <v>423</v>
      </c>
      <c r="D201" s="173" t="s">
        <v>644</v>
      </c>
      <c r="E201" s="174" t="s">
        <v>2647</v>
      </c>
      <c r="F201" s="175" t="s">
        <v>2646</v>
      </c>
      <c r="G201" s="176" t="s">
        <v>1645</v>
      </c>
      <c r="H201" s="177">
        <v>4</v>
      </c>
      <c r="I201" s="178"/>
      <c r="J201" s="179">
        <f>ROUND(I201*H201,2)</f>
        <v>0</v>
      </c>
      <c r="K201" s="175" t="s">
        <v>1</v>
      </c>
      <c r="L201" s="180"/>
      <c r="M201" s="181" t="s">
        <v>1</v>
      </c>
      <c r="N201" s="182" t="s">
        <v>43</v>
      </c>
      <c r="P201" s="140">
        <f>O201*H201</f>
        <v>0</v>
      </c>
      <c r="Q201" s="140">
        <v>0</v>
      </c>
      <c r="R201" s="140">
        <f>Q201*H201</f>
        <v>0</v>
      </c>
      <c r="S201" s="140">
        <v>0</v>
      </c>
      <c r="T201" s="141">
        <f>S201*H201</f>
        <v>0</v>
      </c>
      <c r="AR201" s="142" t="s">
        <v>1727</v>
      </c>
      <c r="AT201" s="142" t="s">
        <v>644</v>
      </c>
      <c r="AU201" s="142" t="s">
        <v>86</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489</v>
      </c>
      <c r="BM201" s="142" t="s">
        <v>983</v>
      </c>
    </row>
    <row r="202" spans="2:65" s="1" customFormat="1" ht="107.25">
      <c r="B202" s="31"/>
      <c r="D202" s="144" t="s">
        <v>172</v>
      </c>
      <c r="F202" s="145" t="s">
        <v>2648</v>
      </c>
      <c r="I202" s="146"/>
      <c r="L202" s="31"/>
      <c r="M202" s="147"/>
      <c r="T202" s="55"/>
      <c r="AT202" s="16" t="s">
        <v>172</v>
      </c>
      <c r="AU202" s="16" t="s">
        <v>86</v>
      </c>
    </row>
    <row r="203" spans="2:65" s="1" customFormat="1" ht="16.5" customHeight="1">
      <c r="B203" s="31"/>
      <c r="C203" s="131" t="s">
        <v>429</v>
      </c>
      <c r="D203" s="131" t="s">
        <v>165</v>
      </c>
      <c r="E203" s="132" t="s">
        <v>2649</v>
      </c>
      <c r="F203" s="133" t="s">
        <v>2650</v>
      </c>
      <c r="G203" s="134" t="s">
        <v>1645</v>
      </c>
      <c r="H203" s="135">
        <v>8</v>
      </c>
      <c r="I203" s="136"/>
      <c r="J203" s="137">
        <f>ROUND(I203*H203,2)</f>
        <v>0</v>
      </c>
      <c r="K203" s="133" t="s">
        <v>1</v>
      </c>
      <c r="L203" s="31"/>
      <c r="M203" s="138" t="s">
        <v>1</v>
      </c>
      <c r="N203" s="139" t="s">
        <v>43</v>
      </c>
      <c r="P203" s="140">
        <f>O203*H203</f>
        <v>0</v>
      </c>
      <c r="Q203" s="140">
        <v>0</v>
      </c>
      <c r="R203" s="140">
        <f>Q203*H203</f>
        <v>0</v>
      </c>
      <c r="S203" s="140">
        <v>0</v>
      </c>
      <c r="T203" s="141">
        <f>S203*H203</f>
        <v>0</v>
      </c>
      <c r="AR203" s="142" t="s">
        <v>489</v>
      </c>
      <c r="AT203" s="142" t="s">
        <v>165</v>
      </c>
      <c r="AU203" s="142" t="s">
        <v>86</v>
      </c>
      <c r="AY203" s="16" t="s">
        <v>162</v>
      </c>
      <c r="BE203" s="143">
        <f>IF(N203="základní",J203,0)</f>
        <v>0</v>
      </c>
      <c r="BF203" s="143">
        <f>IF(N203="snížená",J203,0)</f>
        <v>0</v>
      </c>
      <c r="BG203" s="143">
        <f>IF(N203="zákl. přenesená",J203,0)</f>
        <v>0</v>
      </c>
      <c r="BH203" s="143">
        <f>IF(N203="sníž. přenesená",J203,0)</f>
        <v>0</v>
      </c>
      <c r="BI203" s="143">
        <f>IF(N203="nulová",J203,0)</f>
        <v>0</v>
      </c>
      <c r="BJ203" s="16" t="s">
        <v>86</v>
      </c>
      <c r="BK203" s="143">
        <f>ROUND(I203*H203,2)</f>
        <v>0</v>
      </c>
      <c r="BL203" s="16" t="s">
        <v>489</v>
      </c>
      <c r="BM203" s="142" t="s">
        <v>993</v>
      </c>
    </row>
    <row r="204" spans="2:65" s="1" customFormat="1" ht="16.5" customHeight="1">
      <c r="B204" s="31"/>
      <c r="C204" s="173" t="s">
        <v>433</v>
      </c>
      <c r="D204" s="173" t="s">
        <v>644</v>
      </c>
      <c r="E204" s="174" t="s">
        <v>2651</v>
      </c>
      <c r="F204" s="175" t="s">
        <v>2650</v>
      </c>
      <c r="G204" s="176" t="s">
        <v>1645</v>
      </c>
      <c r="H204" s="177">
        <v>8</v>
      </c>
      <c r="I204" s="178"/>
      <c r="J204" s="179">
        <f>ROUND(I204*H204,2)</f>
        <v>0</v>
      </c>
      <c r="K204" s="175" t="s">
        <v>1</v>
      </c>
      <c r="L204" s="180"/>
      <c r="M204" s="181" t="s">
        <v>1</v>
      </c>
      <c r="N204" s="182" t="s">
        <v>43</v>
      </c>
      <c r="P204" s="140">
        <f>O204*H204</f>
        <v>0</v>
      </c>
      <c r="Q204" s="140">
        <v>0</v>
      </c>
      <c r="R204" s="140">
        <f>Q204*H204</f>
        <v>0</v>
      </c>
      <c r="S204" s="140">
        <v>0</v>
      </c>
      <c r="T204" s="141">
        <f>S204*H204</f>
        <v>0</v>
      </c>
      <c r="AR204" s="142" t="s">
        <v>1727</v>
      </c>
      <c r="AT204" s="142" t="s">
        <v>644</v>
      </c>
      <c r="AU204" s="142" t="s">
        <v>86</v>
      </c>
      <c r="AY204" s="16" t="s">
        <v>162</v>
      </c>
      <c r="BE204" s="143">
        <f>IF(N204="základní",J204,0)</f>
        <v>0</v>
      </c>
      <c r="BF204" s="143">
        <f>IF(N204="snížená",J204,0)</f>
        <v>0</v>
      </c>
      <c r="BG204" s="143">
        <f>IF(N204="zákl. přenesená",J204,0)</f>
        <v>0</v>
      </c>
      <c r="BH204" s="143">
        <f>IF(N204="sníž. přenesená",J204,0)</f>
        <v>0</v>
      </c>
      <c r="BI204" s="143">
        <f>IF(N204="nulová",J204,0)</f>
        <v>0</v>
      </c>
      <c r="BJ204" s="16" t="s">
        <v>86</v>
      </c>
      <c r="BK204" s="143">
        <f>ROUND(I204*H204,2)</f>
        <v>0</v>
      </c>
      <c r="BL204" s="16" t="s">
        <v>489</v>
      </c>
      <c r="BM204" s="142" t="s">
        <v>1002</v>
      </c>
    </row>
    <row r="205" spans="2:65" s="1" customFormat="1" ht="87.75">
      <c r="B205" s="31"/>
      <c r="D205" s="144" t="s">
        <v>172</v>
      </c>
      <c r="F205" s="145" t="s">
        <v>2652</v>
      </c>
      <c r="I205" s="146"/>
      <c r="L205" s="31"/>
      <c r="M205" s="147"/>
      <c r="T205" s="55"/>
      <c r="AT205" s="16" t="s">
        <v>172</v>
      </c>
      <c r="AU205" s="16" t="s">
        <v>86</v>
      </c>
    </row>
    <row r="206" spans="2:65" s="1" customFormat="1" ht="16.5" customHeight="1">
      <c r="B206" s="31"/>
      <c r="C206" s="131" t="s">
        <v>438</v>
      </c>
      <c r="D206" s="131" t="s">
        <v>165</v>
      </c>
      <c r="E206" s="132" t="s">
        <v>2653</v>
      </c>
      <c r="F206" s="133" t="s">
        <v>2654</v>
      </c>
      <c r="G206" s="134" t="s">
        <v>1645</v>
      </c>
      <c r="H206" s="135">
        <v>11</v>
      </c>
      <c r="I206" s="136"/>
      <c r="J206" s="137">
        <f>ROUND(I206*H206,2)</f>
        <v>0</v>
      </c>
      <c r="K206" s="133" t="s">
        <v>1</v>
      </c>
      <c r="L206" s="31"/>
      <c r="M206" s="138" t="s">
        <v>1</v>
      </c>
      <c r="N206" s="139" t="s">
        <v>43</v>
      </c>
      <c r="P206" s="140">
        <f>O206*H206</f>
        <v>0</v>
      </c>
      <c r="Q206" s="140">
        <v>0</v>
      </c>
      <c r="R206" s="140">
        <f>Q206*H206</f>
        <v>0</v>
      </c>
      <c r="S206" s="140">
        <v>0</v>
      </c>
      <c r="T206" s="141">
        <f>S206*H206</f>
        <v>0</v>
      </c>
      <c r="AR206" s="142" t="s">
        <v>489</v>
      </c>
      <c r="AT206" s="142" t="s">
        <v>165</v>
      </c>
      <c r="AU206" s="142" t="s">
        <v>86</v>
      </c>
      <c r="AY206" s="16" t="s">
        <v>162</v>
      </c>
      <c r="BE206" s="143">
        <f>IF(N206="základní",J206,0)</f>
        <v>0</v>
      </c>
      <c r="BF206" s="143">
        <f>IF(N206="snížená",J206,0)</f>
        <v>0</v>
      </c>
      <c r="BG206" s="143">
        <f>IF(N206="zákl. přenesená",J206,0)</f>
        <v>0</v>
      </c>
      <c r="BH206" s="143">
        <f>IF(N206="sníž. přenesená",J206,0)</f>
        <v>0</v>
      </c>
      <c r="BI206" s="143">
        <f>IF(N206="nulová",J206,0)</f>
        <v>0</v>
      </c>
      <c r="BJ206" s="16" t="s">
        <v>86</v>
      </c>
      <c r="BK206" s="143">
        <f>ROUND(I206*H206,2)</f>
        <v>0</v>
      </c>
      <c r="BL206" s="16" t="s">
        <v>489</v>
      </c>
      <c r="BM206" s="142" t="s">
        <v>1014</v>
      </c>
    </row>
    <row r="207" spans="2:65" s="1" customFormat="1" ht="16.5" customHeight="1">
      <c r="B207" s="31"/>
      <c r="C207" s="173" t="s">
        <v>443</v>
      </c>
      <c r="D207" s="173" t="s">
        <v>644</v>
      </c>
      <c r="E207" s="174" t="s">
        <v>2655</v>
      </c>
      <c r="F207" s="175" t="s">
        <v>2654</v>
      </c>
      <c r="G207" s="176" t="s">
        <v>1645</v>
      </c>
      <c r="H207" s="177">
        <v>11</v>
      </c>
      <c r="I207" s="178"/>
      <c r="J207" s="179">
        <f>ROUND(I207*H207,2)</f>
        <v>0</v>
      </c>
      <c r="K207" s="175" t="s">
        <v>1</v>
      </c>
      <c r="L207" s="180"/>
      <c r="M207" s="181" t="s">
        <v>1</v>
      </c>
      <c r="N207" s="182" t="s">
        <v>43</v>
      </c>
      <c r="P207" s="140">
        <f>O207*H207</f>
        <v>0</v>
      </c>
      <c r="Q207" s="140">
        <v>0</v>
      </c>
      <c r="R207" s="140">
        <f>Q207*H207</f>
        <v>0</v>
      </c>
      <c r="S207" s="140">
        <v>0</v>
      </c>
      <c r="T207" s="141">
        <f>S207*H207</f>
        <v>0</v>
      </c>
      <c r="AR207" s="142" t="s">
        <v>1727</v>
      </c>
      <c r="AT207" s="142" t="s">
        <v>644</v>
      </c>
      <c r="AU207" s="142" t="s">
        <v>86</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489</v>
      </c>
      <c r="BM207" s="142" t="s">
        <v>1025</v>
      </c>
    </row>
    <row r="208" spans="2:65" s="1" customFormat="1" ht="87.75">
      <c r="B208" s="31"/>
      <c r="D208" s="144" t="s">
        <v>172</v>
      </c>
      <c r="F208" s="145" t="s">
        <v>2656</v>
      </c>
      <c r="I208" s="146"/>
      <c r="L208" s="31"/>
      <c r="M208" s="147"/>
      <c r="T208" s="55"/>
      <c r="AT208" s="16" t="s">
        <v>172</v>
      </c>
      <c r="AU208" s="16" t="s">
        <v>86</v>
      </c>
    </row>
    <row r="209" spans="2:65" s="1" customFormat="1" ht="16.5" customHeight="1">
      <c r="B209" s="31"/>
      <c r="C209" s="131" t="s">
        <v>448</v>
      </c>
      <c r="D209" s="131" t="s">
        <v>165</v>
      </c>
      <c r="E209" s="132" t="s">
        <v>2657</v>
      </c>
      <c r="F209" s="133" t="s">
        <v>2658</v>
      </c>
      <c r="G209" s="134" t="s">
        <v>1645</v>
      </c>
      <c r="H209" s="135">
        <v>7</v>
      </c>
      <c r="I209" s="136"/>
      <c r="J209" s="137">
        <f>ROUND(I209*H209,2)</f>
        <v>0</v>
      </c>
      <c r="K209" s="133" t="s">
        <v>1</v>
      </c>
      <c r="L209" s="31"/>
      <c r="M209" s="138" t="s">
        <v>1</v>
      </c>
      <c r="N209" s="139" t="s">
        <v>43</v>
      </c>
      <c r="P209" s="140">
        <f>O209*H209</f>
        <v>0</v>
      </c>
      <c r="Q209" s="140">
        <v>0</v>
      </c>
      <c r="R209" s="140">
        <f>Q209*H209</f>
        <v>0</v>
      </c>
      <c r="S209" s="140">
        <v>0</v>
      </c>
      <c r="T209" s="141">
        <f>S209*H209</f>
        <v>0</v>
      </c>
      <c r="AR209" s="142" t="s">
        <v>489</v>
      </c>
      <c r="AT209" s="142" t="s">
        <v>165</v>
      </c>
      <c r="AU209" s="142" t="s">
        <v>86</v>
      </c>
      <c r="AY209" s="16" t="s">
        <v>162</v>
      </c>
      <c r="BE209" s="143">
        <f>IF(N209="základní",J209,0)</f>
        <v>0</v>
      </c>
      <c r="BF209" s="143">
        <f>IF(N209="snížená",J209,0)</f>
        <v>0</v>
      </c>
      <c r="BG209" s="143">
        <f>IF(N209="zákl. přenesená",J209,0)</f>
        <v>0</v>
      </c>
      <c r="BH209" s="143">
        <f>IF(N209="sníž. přenesená",J209,0)</f>
        <v>0</v>
      </c>
      <c r="BI209" s="143">
        <f>IF(N209="nulová",J209,0)</f>
        <v>0</v>
      </c>
      <c r="BJ209" s="16" t="s">
        <v>86</v>
      </c>
      <c r="BK209" s="143">
        <f>ROUND(I209*H209,2)</f>
        <v>0</v>
      </c>
      <c r="BL209" s="16" t="s">
        <v>489</v>
      </c>
      <c r="BM209" s="142" t="s">
        <v>1034</v>
      </c>
    </row>
    <row r="210" spans="2:65" s="1" customFormat="1" ht="16.5" customHeight="1">
      <c r="B210" s="31"/>
      <c r="C210" s="173" t="s">
        <v>453</v>
      </c>
      <c r="D210" s="173" t="s">
        <v>644</v>
      </c>
      <c r="E210" s="174" t="s">
        <v>2659</v>
      </c>
      <c r="F210" s="175" t="s">
        <v>2658</v>
      </c>
      <c r="G210" s="176" t="s">
        <v>1645</v>
      </c>
      <c r="H210" s="177">
        <v>7</v>
      </c>
      <c r="I210" s="178"/>
      <c r="J210" s="179">
        <f>ROUND(I210*H210,2)</f>
        <v>0</v>
      </c>
      <c r="K210" s="175" t="s">
        <v>1</v>
      </c>
      <c r="L210" s="180"/>
      <c r="M210" s="181" t="s">
        <v>1</v>
      </c>
      <c r="N210" s="182" t="s">
        <v>43</v>
      </c>
      <c r="P210" s="140">
        <f>O210*H210</f>
        <v>0</v>
      </c>
      <c r="Q210" s="140">
        <v>0</v>
      </c>
      <c r="R210" s="140">
        <f>Q210*H210</f>
        <v>0</v>
      </c>
      <c r="S210" s="140">
        <v>0</v>
      </c>
      <c r="T210" s="141">
        <f>S210*H210</f>
        <v>0</v>
      </c>
      <c r="AR210" s="142" t="s">
        <v>1727</v>
      </c>
      <c r="AT210" s="142" t="s">
        <v>644</v>
      </c>
      <c r="AU210" s="142" t="s">
        <v>86</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489</v>
      </c>
      <c r="BM210" s="142" t="s">
        <v>1042</v>
      </c>
    </row>
    <row r="211" spans="2:65" s="1" customFormat="1" ht="87.75">
      <c r="B211" s="31"/>
      <c r="D211" s="144" t="s">
        <v>172</v>
      </c>
      <c r="F211" s="145" t="s">
        <v>2660</v>
      </c>
      <c r="I211" s="146"/>
      <c r="L211" s="31"/>
      <c r="M211" s="147"/>
      <c r="T211" s="55"/>
      <c r="AT211" s="16" t="s">
        <v>172</v>
      </c>
      <c r="AU211" s="16" t="s">
        <v>86</v>
      </c>
    </row>
    <row r="212" spans="2:65" s="1" customFormat="1" ht="16.5" customHeight="1">
      <c r="B212" s="31"/>
      <c r="C212" s="131" t="s">
        <v>457</v>
      </c>
      <c r="D212" s="131" t="s">
        <v>165</v>
      </c>
      <c r="E212" s="132" t="s">
        <v>2661</v>
      </c>
      <c r="F212" s="133" t="s">
        <v>2662</v>
      </c>
      <c r="G212" s="134" t="s">
        <v>1645</v>
      </c>
      <c r="H212" s="135">
        <v>4</v>
      </c>
      <c r="I212" s="136"/>
      <c r="J212" s="137">
        <f>ROUND(I212*H212,2)</f>
        <v>0</v>
      </c>
      <c r="K212" s="133" t="s">
        <v>1</v>
      </c>
      <c r="L212" s="31"/>
      <c r="M212" s="138" t="s">
        <v>1</v>
      </c>
      <c r="N212" s="139" t="s">
        <v>43</v>
      </c>
      <c r="P212" s="140">
        <f>O212*H212</f>
        <v>0</v>
      </c>
      <c r="Q212" s="140">
        <v>0</v>
      </c>
      <c r="R212" s="140">
        <f>Q212*H212</f>
        <v>0</v>
      </c>
      <c r="S212" s="140">
        <v>0</v>
      </c>
      <c r="T212" s="141">
        <f>S212*H212</f>
        <v>0</v>
      </c>
      <c r="AR212" s="142" t="s">
        <v>489</v>
      </c>
      <c r="AT212" s="142" t="s">
        <v>165</v>
      </c>
      <c r="AU212" s="142" t="s">
        <v>86</v>
      </c>
      <c r="AY212" s="16" t="s">
        <v>162</v>
      </c>
      <c r="BE212" s="143">
        <f>IF(N212="základní",J212,0)</f>
        <v>0</v>
      </c>
      <c r="BF212" s="143">
        <f>IF(N212="snížená",J212,0)</f>
        <v>0</v>
      </c>
      <c r="BG212" s="143">
        <f>IF(N212="zákl. přenesená",J212,0)</f>
        <v>0</v>
      </c>
      <c r="BH212" s="143">
        <f>IF(N212="sníž. přenesená",J212,0)</f>
        <v>0</v>
      </c>
      <c r="BI212" s="143">
        <f>IF(N212="nulová",J212,0)</f>
        <v>0</v>
      </c>
      <c r="BJ212" s="16" t="s">
        <v>86</v>
      </c>
      <c r="BK212" s="143">
        <f>ROUND(I212*H212,2)</f>
        <v>0</v>
      </c>
      <c r="BL212" s="16" t="s">
        <v>489</v>
      </c>
      <c r="BM212" s="142" t="s">
        <v>1051</v>
      </c>
    </row>
    <row r="213" spans="2:65" s="1" customFormat="1" ht="16.5" customHeight="1">
      <c r="B213" s="31"/>
      <c r="C213" s="173" t="s">
        <v>463</v>
      </c>
      <c r="D213" s="173" t="s">
        <v>644</v>
      </c>
      <c r="E213" s="174" t="s">
        <v>2663</v>
      </c>
      <c r="F213" s="175" t="s">
        <v>2662</v>
      </c>
      <c r="G213" s="176" t="s">
        <v>1645</v>
      </c>
      <c r="H213" s="177">
        <v>4</v>
      </c>
      <c r="I213" s="178"/>
      <c r="J213" s="179">
        <f>ROUND(I213*H213,2)</f>
        <v>0</v>
      </c>
      <c r="K213" s="175" t="s">
        <v>1</v>
      </c>
      <c r="L213" s="180"/>
      <c r="M213" s="181" t="s">
        <v>1</v>
      </c>
      <c r="N213" s="182" t="s">
        <v>43</v>
      </c>
      <c r="P213" s="140">
        <f>O213*H213</f>
        <v>0</v>
      </c>
      <c r="Q213" s="140">
        <v>0</v>
      </c>
      <c r="R213" s="140">
        <f>Q213*H213</f>
        <v>0</v>
      </c>
      <c r="S213" s="140">
        <v>0</v>
      </c>
      <c r="T213" s="141">
        <f>S213*H213</f>
        <v>0</v>
      </c>
      <c r="AR213" s="142" t="s">
        <v>1727</v>
      </c>
      <c r="AT213" s="142" t="s">
        <v>644</v>
      </c>
      <c r="AU213" s="142" t="s">
        <v>86</v>
      </c>
      <c r="AY213" s="16" t="s">
        <v>162</v>
      </c>
      <c r="BE213" s="143">
        <f>IF(N213="základní",J213,0)</f>
        <v>0</v>
      </c>
      <c r="BF213" s="143">
        <f>IF(N213="snížená",J213,0)</f>
        <v>0</v>
      </c>
      <c r="BG213" s="143">
        <f>IF(N213="zákl. přenesená",J213,0)</f>
        <v>0</v>
      </c>
      <c r="BH213" s="143">
        <f>IF(N213="sníž. přenesená",J213,0)</f>
        <v>0</v>
      </c>
      <c r="BI213" s="143">
        <f>IF(N213="nulová",J213,0)</f>
        <v>0</v>
      </c>
      <c r="BJ213" s="16" t="s">
        <v>86</v>
      </c>
      <c r="BK213" s="143">
        <f>ROUND(I213*H213,2)</f>
        <v>0</v>
      </c>
      <c r="BL213" s="16" t="s">
        <v>489</v>
      </c>
      <c r="BM213" s="142" t="s">
        <v>1061</v>
      </c>
    </row>
    <row r="214" spans="2:65" s="1" customFormat="1" ht="97.5">
      <c r="B214" s="31"/>
      <c r="D214" s="144" t="s">
        <v>172</v>
      </c>
      <c r="F214" s="145" t="s">
        <v>2664</v>
      </c>
      <c r="I214" s="146"/>
      <c r="L214" s="31"/>
      <c r="M214" s="147"/>
      <c r="T214" s="55"/>
      <c r="AT214" s="16" t="s">
        <v>172</v>
      </c>
      <c r="AU214" s="16" t="s">
        <v>86</v>
      </c>
    </row>
    <row r="215" spans="2:65" s="1" customFormat="1" ht="16.5" customHeight="1">
      <c r="B215" s="31"/>
      <c r="C215" s="131" t="s">
        <v>469</v>
      </c>
      <c r="D215" s="131" t="s">
        <v>165</v>
      </c>
      <c r="E215" s="132" t="s">
        <v>2665</v>
      </c>
      <c r="F215" s="133" t="s">
        <v>2666</v>
      </c>
      <c r="G215" s="134" t="s">
        <v>1645</v>
      </c>
      <c r="H215" s="135">
        <v>32</v>
      </c>
      <c r="I215" s="136"/>
      <c r="J215" s="137">
        <f>ROUND(I215*H215,2)</f>
        <v>0</v>
      </c>
      <c r="K215" s="133" t="s">
        <v>1</v>
      </c>
      <c r="L215" s="31"/>
      <c r="M215" s="138" t="s">
        <v>1</v>
      </c>
      <c r="N215" s="139" t="s">
        <v>43</v>
      </c>
      <c r="P215" s="140">
        <f>O215*H215</f>
        <v>0</v>
      </c>
      <c r="Q215" s="140">
        <v>0</v>
      </c>
      <c r="R215" s="140">
        <f>Q215*H215</f>
        <v>0</v>
      </c>
      <c r="S215" s="140">
        <v>0</v>
      </c>
      <c r="T215" s="141">
        <f>S215*H215</f>
        <v>0</v>
      </c>
      <c r="AR215" s="142" t="s">
        <v>489</v>
      </c>
      <c r="AT215" s="142" t="s">
        <v>165</v>
      </c>
      <c r="AU215" s="142" t="s">
        <v>86</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489</v>
      </c>
      <c r="BM215" s="142" t="s">
        <v>1073</v>
      </c>
    </row>
    <row r="216" spans="2:65" s="1" customFormat="1" ht="16.5" customHeight="1">
      <c r="B216" s="31"/>
      <c r="C216" s="173" t="s">
        <v>474</v>
      </c>
      <c r="D216" s="173" t="s">
        <v>644</v>
      </c>
      <c r="E216" s="174" t="s">
        <v>2667</v>
      </c>
      <c r="F216" s="175" t="s">
        <v>2666</v>
      </c>
      <c r="G216" s="176" t="s">
        <v>1645</v>
      </c>
      <c r="H216" s="177">
        <v>32</v>
      </c>
      <c r="I216" s="178"/>
      <c r="J216" s="179">
        <f>ROUND(I216*H216,2)</f>
        <v>0</v>
      </c>
      <c r="K216" s="175" t="s">
        <v>1</v>
      </c>
      <c r="L216" s="180"/>
      <c r="M216" s="181" t="s">
        <v>1</v>
      </c>
      <c r="N216" s="182" t="s">
        <v>43</v>
      </c>
      <c r="P216" s="140">
        <f>O216*H216</f>
        <v>0</v>
      </c>
      <c r="Q216" s="140">
        <v>0</v>
      </c>
      <c r="R216" s="140">
        <f>Q216*H216</f>
        <v>0</v>
      </c>
      <c r="S216" s="140">
        <v>0</v>
      </c>
      <c r="T216" s="141">
        <f>S216*H216</f>
        <v>0</v>
      </c>
      <c r="AR216" s="142" t="s">
        <v>1727</v>
      </c>
      <c r="AT216" s="142" t="s">
        <v>644</v>
      </c>
      <c r="AU216" s="142" t="s">
        <v>86</v>
      </c>
      <c r="AY216" s="16" t="s">
        <v>162</v>
      </c>
      <c r="BE216" s="143">
        <f>IF(N216="základní",J216,0)</f>
        <v>0</v>
      </c>
      <c r="BF216" s="143">
        <f>IF(N216="snížená",J216,0)</f>
        <v>0</v>
      </c>
      <c r="BG216" s="143">
        <f>IF(N216="zákl. přenesená",J216,0)</f>
        <v>0</v>
      </c>
      <c r="BH216" s="143">
        <f>IF(N216="sníž. přenesená",J216,0)</f>
        <v>0</v>
      </c>
      <c r="BI216" s="143">
        <f>IF(N216="nulová",J216,0)</f>
        <v>0</v>
      </c>
      <c r="BJ216" s="16" t="s">
        <v>86</v>
      </c>
      <c r="BK216" s="143">
        <f>ROUND(I216*H216,2)</f>
        <v>0</v>
      </c>
      <c r="BL216" s="16" t="s">
        <v>489</v>
      </c>
      <c r="BM216" s="142" t="s">
        <v>1085</v>
      </c>
    </row>
    <row r="217" spans="2:65" s="1" customFormat="1" ht="97.5">
      <c r="B217" s="31"/>
      <c r="D217" s="144" t="s">
        <v>172</v>
      </c>
      <c r="F217" s="145" t="s">
        <v>2668</v>
      </c>
      <c r="I217" s="146"/>
      <c r="L217" s="31"/>
      <c r="M217" s="147"/>
      <c r="T217" s="55"/>
      <c r="AT217" s="16" t="s">
        <v>172</v>
      </c>
      <c r="AU217" s="16" t="s">
        <v>86</v>
      </c>
    </row>
    <row r="218" spans="2:65" s="1" customFormat="1" ht="16.5" customHeight="1">
      <c r="B218" s="31"/>
      <c r="C218" s="131" t="s">
        <v>479</v>
      </c>
      <c r="D218" s="131" t="s">
        <v>165</v>
      </c>
      <c r="E218" s="132" t="s">
        <v>2669</v>
      </c>
      <c r="F218" s="133" t="s">
        <v>2670</v>
      </c>
      <c r="G218" s="134" t="s">
        <v>1645</v>
      </c>
      <c r="H218" s="135">
        <v>10</v>
      </c>
      <c r="I218" s="136"/>
      <c r="J218" s="137">
        <f>ROUND(I218*H218,2)</f>
        <v>0</v>
      </c>
      <c r="K218" s="133" t="s">
        <v>1</v>
      </c>
      <c r="L218" s="31"/>
      <c r="M218" s="138" t="s">
        <v>1</v>
      </c>
      <c r="N218" s="139" t="s">
        <v>43</v>
      </c>
      <c r="P218" s="140">
        <f>O218*H218</f>
        <v>0</v>
      </c>
      <c r="Q218" s="140">
        <v>0</v>
      </c>
      <c r="R218" s="140">
        <f>Q218*H218</f>
        <v>0</v>
      </c>
      <c r="S218" s="140">
        <v>0</v>
      </c>
      <c r="T218" s="141">
        <f>S218*H218</f>
        <v>0</v>
      </c>
      <c r="AR218" s="142" t="s">
        <v>489</v>
      </c>
      <c r="AT218" s="142" t="s">
        <v>165</v>
      </c>
      <c r="AU218" s="142" t="s">
        <v>86</v>
      </c>
      <c r="AY218" s="16" t="s">
        <v>162</v>
      </c>
      <c r="BE218" s="143">
        <f>IF(N218="základní",J218,0)</f>
        <v>0</v>
      </c>
      <c r="BF218" s="143">
        <f>IF(N218="snížená",J218,0)</f>
        <v>0</v>
      </c>
      <c r="BG218" s="143">
        <f>IF(N218="zákl. přenesená",J218,0)</f>
        <v>0</v>
      </c>
      <c r="BH218" s="143">
        <f>IF(N218="sníž. přenesená",J218,0)</f>
        <v>0</v>
      </c>
      <c r="BI218" s="143">
        <f>IF(N218="nulová",J218,0)</f>
        <v>0</v>
      </c>
      <c r="BJ218" s="16" t="s">
        <v>86</v>
      </c>
      <c r="BK218" s="143">
        <f>ROUND(I218*H218,2)</f>
        <v>0</v>
      </c>
      <c r="BL218" s="16" t="s">
        <v>489</v>
      </c>
      <c r="BM218" s="142" t="s">
        <v>1098</v>
      </c>
    </row>
    <row r="219" spans="2:65" s="1" customFormat="1" ht="16.5" customHeight="1">
      <c r="B219" s="31"/>
      <c r="C219" s="173" t="s">
        <v>485</v>
      </c>
      <c r="D219" s="173" t="s">
        <v>644</v>
      </c>
      <c r="E219" s="174" t="s">
        <v>2671</v>
      </c>
      <c r="F219" s="175" t="s">
        <v>2670</v>
      </c>
      <c r="G219" s="176" t="s">
        <v>1645</v>
      </c>
      <c r="H219" s="177">
        <v>10</v>
      </c>
      <c r="I219" s="178"/>
      <c r="J219" s="179">
        <f>ROUND(I219*H219,2)</f>
        <v>0</v>
      </c>
      <c r="K219" s="175" t="s">
        <v>1</v>
      </c>
      <c r="L219" s="180"/>
      <c r="M219" s="181" t="s">
        <v>1</v>
      </c>
      <c r="N219" s="182" t="s">
        <v>43</v>
      </c>
      <c r="P219" s="140">
        <f>O219*H219</f>
        <v>0</v>
      </c>
      <c r="Q219" s="140">
        <v>0</v>
      </c>
      <c r="R219" s="140">
        <f>Q219*H219</f>
        <v>0</v>
      </c>
      <c r="S219" s="140">
        <v>0</v>
      </c>
      <c r="T219" s="141">
        <f>S219*H219</f>
        <v>0</v>
      </c>
      <c r="AR219" s="142" t="s">
        <v>1727</v>
      </c>
      <c r="AT219" s="142" t="s">
        <v>644</v>
      </c>
      <c r="AU219" s="142" t="s">
        <v>86</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489</v>
      </c>
      <c r="BM219" s="142" t="s">
        <v>1107</v>
      </c>
    </row>
    <row r="220" spans="2:65" s="1" customFormat="1" ht="58.5">
      <c r="B220" s="31"/>
      <c r="D220" s="144" t="s">
        <v>172</v>
      </c>
      <c r="F220" s="145" t="s">
        <v>2672</v>
      </c>
      <c r="I220" s="146"/>
      <c r="L220" s="31"/>
      <c r="M220" s="147"/>
      <c r="T220" s="55"/>
      <c r="AT220" s="16" t="s">
        <v>172</v>
      </c>
      <c r="AU220" s="16" t="s">
        <v>86</v>
      </c>
    </row>
    <row r="221" spans="2:65" s="1" customFormat="1" ht="16.5" customHeight="1">
      <c r="B221" s="31"/>
      <c r="C221" s="131" t="s">
        <v>489</v>
      </c>
      <c r="D221" s="131" t="s">
        <v>165</v>
      </c>
      <c r="E221" s="132" t="s">
        <v>2673</v>
      </c>
      <c r="F221" s="133" t="s">
        <v>2674</v>
      </c>
      <c r="G221" s="134" t="s">
        <v>1645</v>
      </c>
      <c r="H221" s="135">
        <v>14</v>
      </c>
      <c r="I221" s="136"/>
      <c r="J221" s="137">
        <f>ROUND(I221*H221,2)</f>
        <v>0</v>
      </c>
      <c r="K221" s="133" t="s">
        <v>1</v>
      </c>
      <c r="L221" s="31"/>
      <c r="M221" s="138" t="s">
        <v>1</v>
      </c>
      <c r="N221" s="139" t="s">
        <v>43</v>
      </c>
      <c r="P221" s="140">
        <f>O221*H221</f>
        <v>0</v>
      </c>
      <c r="Q221" s="140">
        <v>0</v>
      </c>
      <c r="R221" s="140">
        <f>Q221*H221</f>
        <v>0</v>
      </c>
      <c r="S221" s="140">
        <v>0</v>
      </c>
      <c r="T221" s="141">
        <f>S221*H221</f>
        <v>0</v>
      </c>
      <c r="AR221" s="142" t="s">
        <v>489</v>
      </c>
      <c r="AT221" s="142" t="s">
        <v>165</v>
      </c>
      <c r="AU221" s="142" t="s">
        <v>86</v>
      </c>
      <c r="AY221" s="16" t="s">
        <v>162</v>
      </c>
      <c r="BE221" s="143">
        <f>IF(N221="základní",J221,0)</f>
        <v>0</v>
      </c>
      <c r="BF221" s="143">
        <f>IF(N221="snížená",J221,0)</f>
        <v>0</v>
      </c>
      <c r="BG221" s="143">
        <f>IF(N221="zákl. přenesená",J221,0)</f>
        <v>0</v>
      </c>
      <c r="BH221" s="143">
        <f>IF(N221="sníž. přenesená",J221,0)</f>
        <v>0</v>
      </c>
      <c r="BI221" s="143">
        <f>IF(N221="nulová",J221,0)</f>
        <v>0</v>
      </c>
      <c r="BJ221" s="16" t="s">
        <v>86</v>
      </c>
      <c r="BK221" s="143">
        <f>ROUND(I221*H221,2)</f>
        <v>0</v>
      </c>
      <c r="BL221" s="16" t="s">
        <v>489</v>
      </c>
      <c r="BM221" s="142" t="s">
        <v>1117</v>
      </c>
    </row>
    <row r="222" spans="2:65" s="1" customFormat="1" ht="16.5" customHeight="1">
      <c r="B222" s="31"/>
      <c r="C222" s="173" t="s">
        <v>493</v>
      </c>
      <c r="D222" s="173" t="s">
        <v>644</v>
      </c>
      <c r="E222" s="174" t="s">
        <v>2675</v>
      </c>
      <c r="F222" s="175" t="s">
        <v>2674</v>
      </c>
      <c r="G222" s="176" t="s">
        <v>1645</v>
      </c>
      <c r="H222" s="177">
        <v>14</v>
      </c>
      <c r="I222" s="178"/>
      <c r="J222" s="179">
        <f>ROUND(I222*H222,2)</f>
        <v>0</v>
      </c>
      <c r="K222" s="175" t="s">
        <v>1</v>
      </c>
      <c r="L222" s="180"/>
      <c r="M222" s="181" t="s">
        <v>1</v>
      </c>
      <c r="N222" s="182" t="s">
        <v>43</v>
      </c>
      <c r="P222" s="140">
        <f>O222*H222</f>
        <v>0</v>
      </c>
      <c r="Q222" s="140">
        <v>0</v>
      </c>
      <c r="R222" s="140">
        <f>Q222*H222</f>
        <v>0</v>
      </c>
      <c r="S222" s="140">
        <v>0</v>
      </c>
      <c r="T222" s="141">
        <f>S222*H222</f>
        <v>0</v>
      </c>
      <c r="AR222" s="142" t="s">
        <v>1727</v>
      </c>
      <c r="AT222" s="142" t="s">
        <v>644</v>
      </c>
      <c r="AU222" s="142" t="s">
        <v>86</v>
      </c>
      <c r="AY222" s="16" t="s">
        <v>162</v>
      </c>
      <c r="BE222" s="143">
        <f>IF(N222="základní",J222,0)</f>
        <v>0</v>
      </c>
      <c r="BF222" s="143">
        <f>IF(N222="snížená",J222,0)</f>
        <v>0</v>
      </c>
      <c r="BG222" s="143">
        <f>IF(N222="zákl. přenesená",J222,0)</f>
        <v>0</v>
      </c>
      <c r="BH222" s="143">
        <f>IF(N222="sníž. přenesená",J222,0)</f>
        <v>0</v>
      </c>
      <c r="BI222" s="143">
        <f>IF(N222="nulová",J222,0)</f>
        <v>0</v>
      </c>
      <c r="BJ222" s="16" t="s">
        <v>86</v>
      </c>
      <c r="BK222" s="143">
        <f>ROUND(I222*H222,2)</f>
        <v>0</v>
      </c>
      <c r="BL222" s="16" t="s">
        <v>489</v>
      </c>
      <c r="BM222" s="142" t="s">
        <v>1127</v>
      </c>
    </row>
    <row r="223" spans="2:65" s="1" customFormat="1" ht="87.75">
      <c r="B223" s="31"/>
      <c r="D223" s="144" t="s">
        <v>172</v>
      </c>
      <c r="F223" s="145" t="s">
        <v>2676</v>
      </c>
      <c r="I223" s="146"/>
      <c r="L223" s="31"/>
      <c r="M223" s="147"/>
      <c r="T223" s="55"/>
      <c r="AT223" s="16" t="s">
        <v>172</v>
      </c>
      <c r="AU223" s="16" t="s">
        <v>86</v>
      </c>
    </row>
    <row r="224" spans="2:65" s="1" customFormat="1" ht="16.5" customHeight="1">
      <c r="B224" s="31"/>
      <c r="C224" s="131" t="s">
        <v>499</v>
      </c>
      <c r="D224" s="131" t="s">
        <v>165</v>
      </c>
      <c r="E224" s="132" t="s">
        <v>2677</v>
      </c>
      <c r="F224" s="133" t="s">
        <v>2678</v>
      </c>
      <c r="G224" s="134" t="s">
        <v>1645</v>
      </c>
      <c r="H224" s="135">
        <v>5</v>
      </c>
      <c r="I224" s="136"/>
      <c r="J224" s="137">
        <f>ROUND(I224*H224,2)</f>
        <v>0</v>
      </c>
      <c r="K224" s="133" t="s">
        <v>1</v>
      </c>
      <c r="L224" s="31"/>
      <c r="M224" s="138" t="s">
        <v>1</v>
      </c>
      <c r="N224" s="139" t="s">
        <v>43</v>
      </c>
      <c r="P224" s="140">
        <f>O224*H224</f>
        <v>0</v>
      </c>
      <c r="Q224" s="140">
        <v>0</v>
      </c>
      <c r="R224" s="140">
        <f>Q224*H224</f>
        <v>0</v>
      </c>
      <c r="S224" s="140">
        <v>0</v>
      </c>
      <c r="T224" s="141">
        <f>S224*H224</f>
        <v>0</v>
      </c>
      <c r="AR224" s="142" t="s">
        <v>489</v>
      </c>
      <c r="AT224" s="142" t="s">
        <v>165</v>
      </c>
      <c r="AU224" s="142" t="s">
        <v>86</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489</v>
      </c>
      <c r="BM224" s="142" t="s">
        <v>1133</v>
      </c>
    </row>
    <row r="225" spans="2:65" s="1" customFormat="1" ht="16.5" customHeight="1">
      <c r="B225" s="31"/>
      <c r="C225" s="173" t="s">
        <v>503</v>
      </c>
      <c r="D225" s="173" t="s">
        <v>644</v>
      </c>
      <c r="E225" s="174" t="s">
        <v>2679</v>
      </c>
      <c r="F225" s="175" t="s">
        <v>2678</v>
      </c>
      <c r="G225" s="176" t="s">
        <v>1645</v>
      </c>
      <c r="H225" s="177">
        <v>5</v>
      </c>
      <c r="I225" s="178"/>
      <c r="J225" s="179">
        <f>ROUND(I225*H225,2)</f>
        <v>0</v>
      </c>
      <c r="K225" s="175" t="s">
        <v>1</v>
      </c>
      <c r="L225" s="180"/>
      <c r="M225" s="181" t="s">
        <v>1</v>
      </c>
      <c r="N225" s="182" t="s">
        <v>43</v>
      </c>
      <c r="P225" s="140">
        <f>O225*H225</f>
        <v>0</v>
      </c>
      <c r="Q225" s="140">
        <v>0</v>
      </c>
      <c r="R225" s="140">
        <f>Q225*H225</f>
        <v>0</v>
      </c>
      <c r="S225" s="140">
        <v>0</v>
      </c>
      <c r="T225" s="141">
        <f>S225*H225</f>
        <v>0</v>
      </c>
      <c r="AR225" s="142" t="s">
        <v>1727</v>
      </c>
      <c r="AT225" s="142" t="s">
        <v>644</v>
      </c>
      <c r="AU225" s="142" t="s">
        <v>86</v>
      </c>
      <c r="AY225" s="16" t="s">
        <v>162</v>
      </c>
      <c r="BE225" s="143">
        <f>IF(N225="základní",J225,0)</f>
        <v>0</v>
      </c>
      <c r="BF225" s="143">
        <f>IF(N225="snížená",J225,0)</f>
        <v>0</v>
      </c>
      <c r="BG225" s="143">
        <f>IF(N225="zákl. přenesená",J225,0)</f>
        <v>0</v>
      </c>
      <c r="BH225" s="143">
        <f>IF(N225="sníž. přenesená",J225,0)</f>
        <v>0</v>
      </c>
      <c r="BI225" s="143">
        <f>IF(N225="nulová",J225,0)</f>
        <v>0</v>
      </c>
      <c r="BJ225" s="16" t="s">
        <v>86</v>
      </c>
      <c r="BK225" s="143">
        <f>ROUND(I225*H225,2)</f>
        <v>0</v>
      </c>
      <c r="BL225" s="16" t="s">
        <v>489</v>
      </c>
      <c r="BM225" s="142" t="s">
        <v>1141</v>
      </c>
    </row>
    <row r="226" spans="2:65" s="1" customFormat="1" ht="78">
      <c r="B226" s="31"/>
      <c r="D226" s="144" t="s">
        <v>172</v>
      </c>
      <c r="F226" s="145" t="s">
        <v>2680</v>
      </c>
      <c r="I226" s="146"/>
      <c r="L226" s="31"/>
      <c r="M226" s="147"/>
      <c r="T226" s="55"/>
      <c r="AT226" s="16" t="s">
        <v>172</v>
      </c>
      <c r="AU226" s="16" t="s">
        <v>86</v>
      </c>
    </row>
    <row r="227" spans="2:65" s="1" customFormat="1" ht="16.5" customHeight="1">
      <c r="B227" s="31"/>
      <c r="C227" s="131" t="s">
        <v>509</v>
      </c>
      <c r="D227" s="131" t="s">
        <v>165</v>
      </c>
      <c r="E227" s="132" t="s">
        <v>2681</v>
      </c>
      <c r="F227" s="133" t="s">
        <v>2682</v>
      </c>
      <c r="G227" s="134" t="s">
        <v>1645</v>
      </c>
      <c r="H227" s="135">
        <v>3</v>
      </c>
      <c r="I227" s="136"/>
      <c r="J227" s="137">
        <f>ROUND(I227*H227,2)</f>
        <v>0</v>
      </c>
      <c r="K227" s="133" t="s">
        <v>1</v>
      </c>
      <c r="L227" s="31"/>
      <c r="M227" s="138" t="s">
        <v>1</v>
      </c>
      <c r="N227" s="139" t="s">
        <v>43</v>
      </c>
      <c r="P227" s="140">
        <f>O227*H227</f>
        <v>0</v>
      </c>
      <c r="Q227" s="140">
        <v>0</v>
      </c>
      <c r="R227" s="140">
        <f>Q227*H227</f>
        <v>0</v>
      </c>
      <c r="S227" s="140">
        <v>0</v>
      </c>
      <c r="T227" s="141">
        <f>S227*H227</f>
        <v>0</v>
      </c>
      <c r="AR227" s="142" t="s">
        <v>489</v>
      </c>
      <c r="AT227" s="142" t="s">
        <v>165</v>
      </c>
      <c r="AU227" s="142" t="s">
        <v>86</v>
      </c>
      <c r="AY227" s="16" t="s">
        <v>162</v>
      </c>
      <c r="BE227" s="143">
        <f>IF(N227="základní",J227,0)</f>
        <v>0</v>
      </c>
      <c r="BF227" s="143">
        <f>IF(N227="snížená",J227,0)</f>
        <v>0</v>
      </c>
      <c r="BG227" s="143">
        <f>IF(N227="zákl. přenesená",J227,0)</f>
        <v>0</v>
      </c>
      <c r="BH227" s="143">
        <f>IF(N227="sníž. přenesená",J227,0)</f>
        <v>0</v>
      </c>
      <c r="BI227" s="143">
        <f>IF(N227="nulová",J227,0)</f>
        <v>0</v>
      </c>
      <c r="BJ227" s="16" t="s">
        <v>86</v>
      </c>
      <c r="BK227" s="143">
        <f>ROUND(I227*H227,2)</f>
        <v>0</v>
      </c>
      <c r="BL227" s="16" t="s">
        <v>489</v>
      </c>
      <c r="BM227" s="142" t="s">
        <v>1152</v>
      </c>
    </row>
    <row r="228" spans="2:65" s="1" customFormat="1" ht="16.5" customHeight="1">
      <c r="B228" s="31"/>
      <c r="C228" s="173" t="s">
        <v>515</v>
      </c>
      <c r="D228" s="173" t="s">
        <v>644</v>
      </c>
      <c r="E228" s="174" t="s">
        <v>2683</v>
      </c>
      <c r="F228" s="175" t="s">
        <v>2682</v>
      </c>
      <c r="G228" s="176" t="s">
        <v>1645</v>
      </c>
      <c r="H228" s="177">
        <v>3</v>
      </c>
      <c r="I228" s="178"/>
      <c r="J228" s="179">
        <f>ROUND(I228*H228,2)</f>
        <v>0</v>
      </c>
      <c r="K228" s="175" t="s">
        <v>1</v>
      </c>
      <c r="L228" s="180"/>
      <c r="M228" s="181" t="s">
        <v>1</v>
      </c>
      <c r="N228" s="182" t="s">
        <v>43</v>
      </c>
      <c r="P228" s="140">
        <f>O228*H228</f>
        <v>0</v>
      </c>
      <c r="Q228" s="140">
        <v>0</v>
      </c>
      <c r="R228" s="140">
        <f>Q228*H228</f>
        <v>0</v>
      </c>
      <c r="S228" s="140">
        <v>0</v>
      </c>
      <c r="T228" s="141">
        <f>S228*H228</f>
        <v>0</v>
      </c>
      <c r="AR228" s="142" t="s">
        <v>1727</v>
      </c>
      <c r="AT228" s="142" t="s">
        <v>644</v>
      </c>
      <c r="AU228" s="142" t="s">
        <v>86</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489</v>
      </c>
      <c r="BM228" s="142" t="s">
        <v>1162</v>
      </c>
    </row>
    <row r="229" spans="2:65" s="1" customFormat="1" ht="107.25">
      <c r="B229" s="31"/>
      <c r="D229" s="144" t="s">
        <v>172</v>
      </c>
      <c r="F229" s="145" t="s">
        <v>2684</v>
      </c>
      <c r="I229" s="146"/>
      <c r="L229" s="31"/>
      <c r="M229" s="147"/>
      <c r="T229" s="55"/>
      <c r="AT229" s="16" t="s">
        <v>172</v>
      </c>
      <c r="AU229" s="16" t="s">
        <v>86</v>
      </c>
    </row>
    <row r="230" spans="2:65" s="1" customFormat="1" ht="16.5" customHeight="1">
      <c r="B230" s="31"/>
      <c r="C230" s="131" t="s">
        <v>519</v>
      </c>
      <c r="D230" s="131" t="s">
        <v>165</v>
      </c>
      <c r="E230" s="132" t="s">
        <v>2685</v>
      </c>
      <c r="F230" s="133" t="s">
        <v>2686</v>
      </c>
      <c r="G230" s="134" t="s">
        <v>1645</v>
      </c>
      <c r="H230" s="135">
        <v>14</v>
      </c>
      <c r="I230" s="136"/>
      <c r="J230" s="137">
        <f>ROUND(I230*H230,2)</f>
        <v>0</v>
      </c>
      <c r="K230" s="133" t="s">
        <v>1</v>
      </c>
      <c r="L230" s="31"/>
      <c r="M230" s="138" t="s">
        <v>1</v>
      </c>
      <c r="N230" s="139" t="s">
        <v>43</v>
      </c>
      <c r="P230" s="140">
        <f>O230*H230</f>
        <v>0</v>
      </c>
      <c r="Q230" s="140">
        <v>0</v>
      </c>
      <c r="R230" s="140">
        <f>Q230*H230</f>
        <v>0</v>
      </c>
      <c r="S230" s="140">
        <v>0</v>
      </c>
      <c r="T230" s="141">
        <f>S230*H230</f>
        <v>0</v>
      </c>
      <c r="AR230" s="142" t="s">
        <v>489</v>
      </c>
      <c r="AT230" s="142" t="s">
        <v>165</v>
      </c>
      <c r="AU230" s="142" t="s">
        <v>86</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489</v>
      </c>
      <c r="BM230" s="142" t="s">
        <v>1171</v>
      </c>
    </row>
    <row r="231" spans="2:65" s="1" customFormat="1" ht="16.5" customHeight="1">
      <c r="B231" s="31"/>
      <c r="C231" s="173" t="s">
        <v>523</v>
      </c>
      <c r="D231" s="173" t="s">
        <v>644</v>
      </c>
      <c r="E231" s="174" t="s">
        <v>2687</v>
      </c>
      <c r="F231" s="175" t="s">
        <v>2686</v>
      </c>
      <c r="G231" s="176" t="s">
        <v>1645</v>
      </c>
      <c r="H231" s="177">
        <v>14</v>
      </c>
      <c r="I231" s="178"/>
      <c r="J231" s="179">
        <f>ROUND(I231*H231,2)</f>
        <v>0</v>
      </c>
      <c r="K231" s="175" t="s">
        <v>1</v>
      </c>
      <c r="L231" s="180"/>
      <c r="M231" s="181" t="s">
        <v>1</v>
      </c>
      <c r="N231" s="182" t="s">
        <v>43</v>
      </c>
      <c r="P231" s="140">
        <f>O231*H231</f>
        <v>0</v>
      </c>
      <c r="Q231" s="140">
        <v>0</v>
      </c>
      <c r="R231" s="140">
        <f>Q231*H231</f>
        <v>0</v>
      </c>
      <c r="S231" s="140">
        <v>0</v>
      </c>
      <c r="T231" s="141">
        <f>S231*H231</f>
        <v>0</v>
      </c>
      <c r="AR231" s="142" t="s">
        <v>1727</v>
      </c>
      <c r="AT231" s="142" t="s">
        <v>644</v>
      </c>
      <c r="AU231" s="142" t="s">
        <v>86</v>
      </c>
      <c r="AY231" s="16" t="s">
        <v>162</v>
      </c>
      <c r="BE231" s="143">
        <f>IF(N231="základní",J231,0)</f>
        <v>0</v>
      </c>
      <c r="BF231" s="143">
        <f>IF(N231="snížená",J231,0)</f>
        <v>0</v>
      </c>
      <c r="BG231" s="143">
        <f>IF(N231="zákl. přenesená",J231,0)</f>
        <v>0</v>
      </c>
      <c r="BH231" s="143">
        <f>IF(N231="sníž. přenesená",J231,0)</f>
        <v>0</v>
      </c>
      <c r="BI231" s="143">
        <f>IF(N231="nulová",J231,0)</f>
        <v>0</v>
      </c>
      <c r="BJ231" s="16" t="s">
        <v>86</v>
      </c>
      <c r="BK231" s="143">
        <f>ROUND(I231*H231,2)</f>
        <v>0</v>
      </c>
      <c r="BL231" s="16" t="s">
        <v>489</v>
      </c>
      <c r="BM231" s="142" t="s">
        <v>1181</v>
      </c>
    </row>
    <row r="232" spans="2:65" s="1" customFormat="1" ht="87.75">
      <c r="B232" s="31"/>
      <c r="D232" s="144" t="s">
        <v>172</v>
      </c>
      <c r="F232" s="145" t="s">
        <v>2688</v>
      </c>
      <c r="I232" s="146"/>
      <c r="L232" s="31"/>
      <c r="M232" s="147"/>
      <c r="T232" s="55"/>
      <c r="AT232" s="16" t="s">
        <v>172</v>
      </c>
      <c r="AU232" s="16" t="s">
        <v>86</v>
      </c>
    </row>
    <row r="233" spans="2:65" s="1" customFormat="1" ht="16.5" customHeight="1">
      <c r="B233" s="31"/>
      <c r="C233" s="131" t="s">
        <v>830</v>
      </c>
      <c r="D233" s="131" t="s">
        <v>165</v>
      </c>
      <c r="E233" s="132" t="s">
        <v>2689</v>
      </c>
      <c r="F233" s="133" t="s">
        <v>2690</v>
      </c>
      <c r="G233" s="134" t="s">
        <v>1645</v>
      </c>
      <c r="H233" s="135">
        <v>15</v>
      </c>
      <c r="I233" s="136"/>
      <c r="J233" s="137">
        <f>ROUND(I233*H233,2)</f>
        <v>0</v>
      </c>
      <c r="K233" s="133" t="s">
        <v>1</v>
      </c>
      <c r="L233" s="31"/>
      <c r="M233" s="138" t="s">
        <v>1</v>
      </c>
      <c r="N233" s="139" t="s">
        <v>43</v>
      </c>
      <c r="P233" s="140">
        <f>O233*H233</f>
        <v>0</v>
      </c>
      <c r="Q233" s="140">
        <v>0</v>
      </c>
      <c r="R233" s="140">
        <f>Q233*H233</f>
        <v>0</v>
      </c>
      <c r="S233" s="140">
        <v>0</v>
      </c>
      <c r="T233" s="141">
        <f>S233*H233</f>
        <v>0</v>
      </c>
      <c r="AR233" s="142" t="s">
        <v>489</v>
      </c>
      <c r="AT233" s="142" t="s">
        <v>165</v>
      </c>
      <c r="AU233" s="142" t="s">
        <v>86</v>
      </c>
      <c r="AY233" s="16" t="s">
        <v>162</v>
      </c>
      <c r="BE233" s="143">
        <f>IF(N233="základní",J233,0)</f>
        <v>0</v>
      </c>
      <c r="BF233" s="143">
        <f>IF(N233="snížená",J233,0)</f>
        <v>0</v>
      </c>
      <c r="BG233" s="143">
        <f>IF(N233="zákl. přenesená",J233,0)</f>
        <v>0</v>
      </c>
      <c r="BH233" s="143">
        <f>IF(N233="sníž. přenesená",J233,0)</f>
        <v>0</v>
      </c>
      <c r="BI233" s="143">
        <f>IF(N233="nulová",J233,0)</f>
        <v>0</v>
      </c>
      <c r="BJ233" s="16" t="s">
        <v>86</v>
      </c>
      <c r="BK233" s="143">
        <f>ROUND(I233*H233,2)</f>
        <v>0</v>
      </c>
      <c r="BL233" s="16" t="s">
        <v>489</v>
      </c>
      <c r="BM233" s="142" t="s">
        <v>1190</v>
      </c>
    </row>
    <row r="234" spans="2:65" s="1" customFormat="1" ht="16.5" customHeight="1">
      <c r="B234" s="31"/>
      <c r="C234" s="173" t="s">
        <v>835</v>
      </c>
      <c r="D234" s="173" t="s">
        <v>644</v>
      </c>
      <c r="E234" s="174" t="s">
        <v>2691</v>
      </c>
      <c r="F234" s="175" t="s">
        <v>2690</v>
      </c>
      <c r="G234" s="176" t="s">
        <v>1645</v>
      </c>
      <c r="H234" s="177">
        <v>15</v>
      </c>
      <c r="I234" s="178"/>
      <c r="J234" s="179">
        <f>ROUND(I234*H234,2)</f>
        <v>0</v>
      </c>
      <c r="K234" s="175" t="s">
        <v>1</v>
      </c>
      <c r="L234" s="180"/>
      <c r="M234" s="181" t="s">
        <v>1</v>
      </c>
      <c r="N234" s="182" t="s">
        <v>43</v>
      </c>
      <c r="P234" s="140">
        <f>O234*H234</f>
        <v>0</v>
      </c>
      <c r="Q234" s="140">
        <v>0</v>
      </c>
      <c r="R234" s="140">
        <f>Q234*H234</f>
        <v>0</v>
      </c>
      <c r="S234" s="140">
        <v>0</v>
      </c>
      <c r="T234" s="141">
        <f>S234*H234</f>
        <v>0</v>
      </c>
      <c r="AR234" s="142" t="s">
        <v>1727</v>
      </c>
      <c r="AT234" s="142" t="s">
        <v>644</v>
      </c>
      <c r="AU234" s="142" t="s">
        <v>86</v>
      </c>
      <c r="AY234" s="16" t="s">
        <v>162</v>
      </c>
      <c r="BE234" s="143">
        <f>IF(N234="základní",J234,0)</f>
        <v>0</v>
      </c>
      <c r="BF234" s="143">
        <f>IF(N234="snížená",J234,0)</f>
        <v>0</v>
      </c>
      <c r="BG234" s="143">
        <f>IF(N234="zákl. přenesená",J234,0)</f>
        <v>0</v>
      </c>
      <c r="BH234" s="143">
        <f>IF(N234="sníž. přenesená",J234,0)</f>
        <v>0</v>
      </c>
      <c r="BI234" s="143">
        <f>IF(N234="nulová",J234,0)</f>
        <v>0</v>
      </c>
      <c r="BJ234" s="16" t="s">
        <v>86</v>
      </c>
      <c r="BK234" s="143">
        <f>ROUND(I234*H234,2)</f>
        <v>0</v>
      </c>
      <c r="BL234" s="16" t="s">
        <v>489</v>
      </c>
      <c r="BM234" s="142" t="s">
        <v>1198</v>
      </c>
    </row>
    <row r="235" spans="2:65" s="1" customFormat="1" ht="107.25">
      <c r="B235" s="31"/>
      <c r="D235" s="144" t="s">
        <v>172</v>
      </c>
      <c r="F235" s="145" t="s">
        <v>2692</v>
      </c>
      <c r="I235" s="146"/>
      <c r="L235" s="31"/>
      <c r="M235" s="147"/>
      <c r="T235" s="55"/>
      <c r="AT235" s="16" t="s">
        <v>172</v>
      </c>
      <c r="AU235" s="16" t="s">
        <v>86</v>
      </c>
    </row>
    <row r="236" spans="2:65" s="1" customFormat="1" ht="16.5" customHeight="1">
      <c r="B236" s="31"/>
      <c r="C236" s="131" t="s">
        <v>839</v>
      </c>
      <c r="D236" s="131" t="s">
        <v>165</v>
      </c>
      <c r="E236" s="132" t="s">
        <v>2693</v>
      </c>
      <c r="F236" s="133" t="s">
        <v>2694</v>
      </c>
      <c r="G236" s="134" t="s">
        <v>1645</v>
      </c>
      <c r="H236" s="135">
        <v>2</v>
      </c>
      <c r="I236" s="136"/>
      <c r="J236" s="137">
        <f>ROUND(I236*H236,2)</f>
        <v>0</v>
      </c>
      <c r="K236" s="133" t="s">
        <v>1</v>
      </c>
      <c r="L236" s="31"/>
      <c r="M236" s="138" t="s">
        <v>1</v>
      </c>
      <c r="N236" s="139" t="s">
        <v>43</v>
      </c>
      <c r="P236" s="140">
        <f>O236*H236</f>
        <v>0</v>
      </c>
      <c r="Q236" s="140">
        <v>0</v>
      </c>
      <c r="R236" s="140">
        <f>Q236*H236</f>
        <v>0</v>
      </c>
      <c r="S236" s="140">
        <v>0</v>
      </c>
      <c r="T236" s="141">
        <f>S236*H236</f>
        <v>0</v>
      </c>
      <c r="AR236" s="142" t="s">
        <v>489</v>
      </c>
      <c r="AT236" s="142" t="s">
        <v>165</v>
      </c>
      <c r="AU236" s="142" t="s">
        <v>86</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489</v>
      </c>
      <c r="BM236" s="142" t="s">
        <v>1206</v>
      </c>
    </row>
    <row r="237" spans="2:65" s="1" customFormat="1" ht="16.5" customHeight="1">
      <c r="B237" s="31"/>
      <c r="C237" s="173" t="s">
        <v>843</v>
      </c>
      <c r="D237" s="173" t="s">
        <v>644</v>
      </c>
      <c r="E237" s="174" t="s">
        <v>2695</v>
      </c>
      <c r="F237" s="175" t="s">
        <v>2694</v>
      </c>
      <c r="G237" s="176" t="s">
        <v>1645</v>
      </c>
      <c r="H237" s="177">
        <v>2</v>
      </c>
      <c r="I237" s="178"/>
      <c r="J237" s="179">
        <f>ROUND(I237*H237,2)</f>
        <v>0</v>
      </c>
      <c r="K237" s="175" t="s">
        <v>1</v>
      </c>
      <c r="L237" s="180"/>
      <c r="M237" s="181" t="s">
        <v>1</v>
      </c>
      <c r="N237" s="182" t="s">
        <v>43</v>
      </c>
      <c r="P237" s="140">
        <f>O237*H237</f>
        <v>0</v>
      </c>
      <c r="Q237" s="140">
        <v>0</v>
      </c>
      <c r="R237" s="140">
        <f>Q237*H237</f>
        <v>0</v>
      </c>
      <c r="S237" s="140">
        <v>0</v>
      </c>
      <c r="T237" s="141">
        <f>S237*H237</f>
        <v>0</v>
      </c>
      <c r="AR237" s="142" t="s">
        <v>1727</v>
      </c>
      <c r="AT237" s="142" t="s">
        <v>644</v>
      </c>
      <c r="AU237" s="142" t="s">
        <v>86</v>
      </c>
      <c r="AY237" s="16" t="s">
        <v>162</v>
      </c>
      <c r="BE237" s="143">
        <f>IF(N237="základní",J237,0)</f>
        <v>0</v>
      </c>
      <c r="BF237" s="143">
        <f>IF(N237="snížená",J237,0)</f>
        <v>0</v>
      </c>
      <c r="BG237" s="143">
        <f>IF(N237="zákl. přenesená",J237,0)</f>
        <v>0</v>
      </c>
      <c r="BH237" s="143">
        <f>IF(N237="sníž. přenesená",J237,0)</f>
        <v>0</v>
      </c>
      <c r="BI237" s="143">
        <f>IF(N237="nulová",J237,0)</f>
        <v>0</v>
      </c>
      <c r="BJ237" s="16" t="s">
        <v>86</v>
      </c>
      <c r="BK237" s="143">
        <f>ROUND(I237*H237,2)</f>
        <v>0</v>
      </c>
      <c r="BL237" s="16" t="s">
        <v>489</v>
      </c>
      <c r="BM237" s="142" t="s">
        <v>1214</v>
      </c>
    </row>
    <row r="238" spans="2:65" s="1" customFormat="1" ht="58.5">
      <c r="B238" s="31"/>
      <c r="D238" s="144" t="s">
        <v>172</v>
      </c>
      <c r="F238" s="145" t="s">
        <v>2696</v>
      </c>
      <c r="I238" s="146"/>
      <c r="L238" s="31"/>
      <c r="M238" s="147"/>
      <c r="T238" s="55"/>
      <c r="AT238" s="16" t="s">
        <v>172</v>
      </c>
      <c r="AU238" s="16" t="s">
        <v>86</v>
      </c>
    </row>
    <row r="239" spans="2:65" s="1" customFormat="1" ht="16.5" customHeight="1">
      <c r="B239" s="31"/>
      <c r="C239" s="131" t="s">
        <v>848</v>
      </c>
      <c r="D239" s="131" t="s">
        <v>165</v>
      </c>
      <c r="E239" s="132" t="s">
        <v>2697</v>
      </c>
      <c r="F239" s="133" t="s">
        <v>2698</v>
      </c>
      <c r="G239" s="134" t="s">
        <v>1645</v>
      </c>
      <c r="H239" s="135">
        <v>2</v>
      </c>
      <c r="I239" s="136"/>
      <c r="J239" s="137">
        <f>ROUND(I239*H239,2)</f>
        <v>0</v>
      </c>
      <c r="K239" s="133" t="s">
        <v>1</v>
      </c>
      <c r="L239" s="31"/>
      <c r="M239" s="138" t="s">
        <v>1</v>
      </c>
      <c r="N239" s="139" t="s">
        <v>43</v>
      </c>
      <c r="P239" s="140">
        <f>O239*H239</f>
        <v>0</v>
      </c>
      <c r="Q239" s="140">
        <v>0</v>
      </c>
      <c r="R239" s="140">
        <f>Q239*H239</f>
        <v>0</v>
      </c>
      <c r="S239" s="140">
        <v>0</v>
      </c>
      <c r="T239" s="141">
        <f>S239*H239</f>
        <v>0</v>
      </c>
      <c r="AR239" s="142" t="s">
        <v>489</v>
      </c>
      <c r="AT239" s="142" t="s">
        <v>165</v>
      </c>
      <c r="AU239" s="142" t="s">
        <v>86</v>
      </c>
      <c r="AY239" s="16" t="s">
        <v>162</v>
      </c>
      <c r="BE239" s="143">
        <f>IF(N239="základní",J239,0)</f>
        <v>0</v>
      </c>
      <c r="BF239" s="143">
        <f>IF(N239="snížená",J239,0)</f>
        <v>0</v>
      </c>
      <c r="BG239" s="143">
        <f>IF(N239="zákl. přenesená",J239,0)</f>
        <v>0</v>
      </c>
      <c r="BH239" s="143">
        <f>IF(N239="sníž. přenesená",J239,0)</f>
        <v>0</v>
      </c>
      <c r="BI239" s="143">
        <f>IF(N239="nulová",J239,0)</f>
        <v>0</v>
      </c>
      <c r="BJ239" s="16" t="s">
        <v>86</v>
      </c>
      <c r="BK239" s="143">
        <f>ROUND(I239*H239,2)</f>
        <v>0</v>
      </c>
      <c r="BL239" s="16" t="s">
        <v>489</v>
      </c>
      <c r="BM239" s="142" t="s">
        <v>1223</v>
      </c>
    </row>
    <row r="240" spans="2:65" s="1" customFormat="1" ht="16.5" customHeight="1">
      <c r="B240" s="31"/>
      <c r="C240" s="173" t="s">
        <v>853</v>
      </c>
      <c r="D240" s="173" t="s">
        <v>644</v>
      </c>
      <c r="E240" s="174" t="s">
        <v>2699</v>
      </c>
      <c r="F240" s="175" t="s">
        <v>2698</v>
      </c>
      <c r="G240" s="176" t="s">
        <v>1645</v>
      </c>
      <c r="H240" s="177">
        <v>2</v>
      </c>
      <c r="I240" s="178"/>
      <c r="J240" s="179">
        <f>ROUND(I240*H240,2)</f>
        <v>0</v>
      </c>
      <c r="K240" s="175" t="s">
        <v>1</v>
      </c>
      <c r="L240" s="180"/>
      <c r="M240" s="181" t="s">
        <v>1</v>
      </c>
      <c r="N240" s="182" t="s">
        <v>43</v>
      </c>
      <c r="P240" s="140">
        <f>O240*H240</f>
        <v>0</v>
      </c>
      <c r="Q240" s="140">
        <v>0</v>
      </c>
      <c r="R240" s="140">
        <f>Q240*H240</f>
        <v>0</v>
      </c>
      <c r="S240" s="140">
        <v>0</v>
      </c>
      <c r="T240" s="141">
        <f>S240*H240</f>
        <v>0</v>
      </c>
      <c r="AR240" s="142" t="s">
        <v>1727</v>
      </c>
      <c r="AT240" s="142" t="s">
        <v>644</v>
      </c>
      <c r="AU240" s="142" t="s">
        <v>86</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489</v>
      </c>
      <c r="BM240" s="142" t="s">
        <v>1232</v>
      </c>
    </row>
    <row r="241" spans="2:65" s="1" customFormat="1" ht="68.25">
      <c r="B241" s="31"/>
      <c r="D241" s="144" t="s">
        <v>172</v>
      </c>
      <c r="F241" s="145" t="s">
        <v>2700</v>
      </c>
      <c r="I241" s="146"/>
      <c r="L241" s="31"/>
      <c r="M241" s="147"/>
      <c r="T241" s="55"/>
      <c r="AT241" s="16" t="s">
        <v>172</v>
      </c>
      <c r="AU241" s="16" t="s">
        <v>86</v>
      </c>
    </row>
    <row r="242" spans="2:65" s="1" customFormat="1" ht="16.5" customHeight="1">
      <c r="B242" s="31"/>
      <c r="C242" s="131" t="s">
        <v>858</v>
      </c>
      <c r="D242" s="131" t="s">
        <v>165</v>
      </c>
      <c r="E242" s="132" t="s">
        <v>2701</v>
      </c>
      <c r="F242" s="133" t="s">
        <v>2702</v>
      </c>
      <c r="G242" s="134" t="s">
        <v>1645</v>
      </c>
      <c r="H242" s="135">
        <v>2</v>
      </c>
      <c r="I242" s="136"/>
      <c r="J242" s="137">
        <f>ROUND(I242*H242,2)</f>
        <v>0</v>
      </c>
      <c r="K242" s="133" t="s">
        <v>1</v>
      </c>
      <c r="L242" s="31"/>
      <c r="M242" s="138" t="s">
        <v>1</v>
      </c>
      <c r="N242" s="139" t="s">
        <v>43</v>
      </c>
      <c r="P242" s="140">
        <f>O242*H242</f>
        <v>0</v>
      </c>
      <c r="Q242" s="140">
        <v>0</v>
      </c>
      <c r="R242" s="140">
        <f>Q242*H242</f>
        <v>0</v>
      </c>
      <c r="S242" s="140">
        <v>0</v>
      </c>
      <c r="T242" s="141">
        <f>S242*H242</f>
        <v>0</v>
      </c>
      <c r="AR242" s="142" t="s">
        <v>489</v>
      </c>
      <c r="AT242" s="142" t="s">
        <v>165</v>
      </c>
      <c r="AU242" s="142" t="s">
        <v>86</v>
      </c>
      <c r="AY242" s="16" t="s">
        <v>162</v>
      </c>
      <c r="BE242" s="143">
        <f>IF(N242="základní",J242,0)</f>
        <v>0</v>
      </c>
      <c r="BF242" s="143">
        <f>IF(N242="snížená",J242,0)</f>
        <v>0</v>
      </c>
      <c r="BG242" s="143">
        <f>IF(N242="zákl. přenesená",J242,0)</f>
        <v>0</v>
      </c>
      <c r="BH242" s="143">
        <f>IF(N242="sníž. přenesená",J242,0)</f>
        <v>0</v>
      </c>
      <c r="BI242" s="143">
        <f>IF(N242="nulová",J242,0)</f>
        <v>0</v>
      </c>
      <c r="BJ242" s="16" t="s">
        <v>86</v>
      </c>
      <c r="BK242" s="143">
        <f>ROUND(I242*H242,2)</f>
        <v>0</v>
      </c>
      <c r="BL242" s="16" t="s">
        <v>489</v>
      </c>
      <c r="BM242" s="142" t="s">
        <v>1240</v>
      </c>
    </row>
    <row r="243" spans="2:65" s="1" customFormat="1" ht="16.5" customHeight="1">
      <c r="B243" s="31"/>
      <c r="C243" s="173" t="s">
        <v>863</v>
      </c>
      <c r="D243" s="173" t="s">
        <v>644</v>
      </c>
      <c r="E243" s="174" t="s">
        <v>2703</v>
      </c>
      <c r="F243" s="175" t="s">
        <v>2702</v>
      </c>
      <c r="G243" s="176" t="s">
        <v>1645</v>
      </c>
      <c r="H243" s="177">
        <v>2</v>
      </c>
      <c r="I243" s="178"/>
      <c r="J243" s="179">
        <f>ROUND(I243*H243,2)</f>
        <v>0</v>
      </c>
      <c r="K243" s="175" t="s">
        <v>1</v>
      </c>
      <c r="L243" s="180"/>
      <c r="M243" s="181" t="s">
        <v>1</v>
      </c>
      <c r="N243" s="182" t="s">
        <v>43</v>
      </c>
      <c r="P243" s="140">
        <f>O243*H243</f>
        <v>0</v>
      </c>
      <c r="Q243" s="140">
        <v>0</v>
      </c>
      <c r="R243" s="140">
        <f>Q243*H243</f>
        <v>0</v>
      </c>
      <c r="S243" s="140">
        <v>0</v>
      </c>
      <c r="T243" s="141">
        <f>S243*H243</f>
        <v>0</v>
      </c>
      <c r="AR243" s="142" t="s">
        <v>1727</v>
      </c>
      <c r="AT243" s="142" t="s">
        <v>644</v>
      </c>
      <c r="AU243" s="142" t="s">
        <v>86</v>
      </c>
      <c r="AY243" s="16" t="s">
        <v>162</v>
      </c>
      <c r="BE243" s="143">
        <f>IF(N243="základní",J243,0)</f>
        <v>0</v>
      </c>
      <c r="BF243" s="143">
        <f>IF(N243="snížená",J243,0)</f>
        <v>0</v>
      </c>
      <c r="BG243" s="143">
        <f>IF(N243="zákl. přenesená",J243,0)</f>
        <v>0</v>
      </c>
      <c r="BH243" s="143">
        <f>IF(N243="sníž. přenesená",J243,0)</f>
        <v>0</v>
      </c>
      <c r="BI243" s="143">
        <f>IF(N243="nulová",J243,0)</f>
        <v>0</v>
      </c>
      <c r="BJ243" s="16" t="s">
        <v>86</v>
      </c>
      <c r="BK243" s="143">
        <f>ROUND(I243*H243,2)</f>
        <v>0</v>
      </c>
      <c r="BL243" s="16" t="s">
        <v>489</v>
      </c>
      <c r="BM243" s="142" t="s">
        <v>1249</v>
      </c>
    </row>
    <row r="244" spans="2:65" s="1" customFormat="1" ht="87.75">
      <c r="B244" s="31"/>
      <c r="D244" s="144" t="s">
        <v>172</v>
      </c>
      <c r="F244" s="145" t="s">
        <v>2704</v>
      </c>
      <c r="I244" s="146"/>
      <c r="L244" s="31"/>
      <c r="M244" s="147"/>
      <c r="T244" s="55"/>
      <c r="AT244" s="16" t="s">
        <v>172</v>
      </c>
      <c r="AU244" s="16" t="s">
        <v>86</v>
      </c>
    </row>
    <row r="245" spans="2:65" s="1" customFormat="1" ht="16.5" customHeight="1">
      <c r="B245" s="31"/>
      <c r="C245" s="131" t="s">
        <v>870</v>
      </c>
      <c r="D245" s="131" t="s">
        <v>165</v>
      </c>
      <c r="E245" s="132" t="s">
        <v>2705</v>
      </c>
      <c r="F245" s="133" t="s">
        <v>2706</v>
      </c>
      <c r="G245" s="134" t="s">
        <v>1645</v>
      </c>
      <c r="H245" s="135">
        <v>103</v>
      </c>
      <c r="I245" s="136"/>
      <c r="J245" s="137">
        <f>ROUND(I245*H245,2)</f>
        <v>0</v>
      </c>
      <c r="K245" s="133" t="s">
        <v>1</v>
      </c>
      <c r="L245" s="31"/>
      <c r="M245" s="138" t="s">
        <v>1</v>
      </c>
      <c r="N245" s="139" t="s">
        <v>43</v>
      </c>
      <c r="P245" s="140">
        <f>O245*H245</f>
        <v>0</v>
      </c>
      <c r="Q245" s="140">
        <v>0</v>
      </c>
      <c r="R245" s="140">
        <f>Q245*H245</f>
        <v>0</v>
      </c>
      <c r="S245" s="140">
        <v>0</v>
      </c>
      <c r="T245" s="141">
        <f>S245*H245</f>
        <v>0</v>
      </c>
      <c r="AR245" s="142" t="s">
        <v>489</v>
      </c>
      <c r="AT245" s="142" t="s">
        <v>165</v>
      </c>
      <c r="AU245" s="142" t="s">
        <v>86</v>
      </c>
      <c r="AY245" s="16" t="s">
        <v>162</v>
      </c>
      <c r="BE245" s="143">
        <f>IF(N245="základní",J245,0)</f>
        <v>0</v>
      </c>
      <c r="BF245" s="143">
        <f>IF(N245="snížená",J245,0)</f>
        <v>0</v>
      </c>
      <c r="BG245" s="143">
        <f>IF(N245="zákl. přenesená",J245,0)</f>
        <v>0</v>
      </c>
      <c r="BH245" s="143">
        <f>IF(N245="sníž. přenesená",J245,0)</f>
        <v>0</v>
      </c>
      <c r="BI245" s="143">
        <f>IF(N245="nulová",J245,0)</f>
        <v>0</v>
      </c>
      <c r="BJ245" s="16" t="s">
        <v>86</v>
      </c>
      <c r="BK245" s="143">
        <f>ROUND(I245*H245,2)</f>
        <v>0</v>
      </c>
      <c r="BL245" s="16" t="s">
        <v>489</v>
      </c>
      <c r="BM245" s="142" t="s">
        <v>1258</v>
      </c>
    </row>
    <row r="246" spans="2:65" s="11" customFormat="1" ht="22.9" customHeight="1">
      <c r="B246" s="119"/>
      <c r="D246" s="120" t="s">
        <v>77</v>
      </c>
      <c r="E246" s="129" t="s">
        <v>2504</v>
      </c>
      <c r="F246" s="129" t="s">
        <v>2707</v>
      </c>
      <c r="I246" s="122"/>
      <c r="J246" s="130">
        <f>BK246</f>
        <v>0</v>
      </c>
      <c r="L246" s="119"/>
      <c r="M246" s="124"/>
      <c r="P246" s="125">
        <v>0</v>
      </c>
      <c r="R246" s="125">
        <v>0</v>
      </c>
      <c r="T246" s="126">
        <v>0</v>
      </c>
      <c r="AR246" s="120" t="s">
        <v>182</v>
      </c>
      <c r="AT246" s="127" t="s">
        <v>77</v>
      </c>
      <c r="AU246" s="127" t="s">
        <v>86</v>
      </c>
      <c r="AY246" s="120" t="s">
        <v>162</v>
      </c>
      <c r="BK246" s="128">
        <v>0</v>
      </c>
    </row>
    <row r="247" spans="2:65" s="11" customFormat="1" ht="25.9" customHeight="1">
      <c r="B247" s="119"/>
      <c r="D247" s="120" t="s">
        <v>77</v>
      </c>
      <c r="E247" s="121" t="s">
        <v>2708</v>
      </c>
      <c r="F247" s="121" t="s">
        <v>2709</v>
      </c>
      <c r="I247" s="122"/>
      <c r="J247" s="123">
        <f>BK247</f>
        <v>0</v>
      </c>
      <c r="L247" s="119"/>
      <c r="M247" s="124"/>
      <c r="P247" s="125">
        <f>SUM(P248:P316)</f>
        <v>0</v>
      </c>
      <c r="R247" s="125">
        <f>SUM(R248:R316)</f>
        <v>0</v>
      </c>
      <c r="T247" s="126">
        <f>SUM(T248:T316)</f>
        <v>0</v>
      </c>
      <c r="AR247" s="120" t="s">
        <v>182</v>
      </c>
      <c r="AT247" s="127" t="s">
        <v>77</v>
      </c>
      <c r="AU247" s="127" t="s">
        <v>78</v>
      </c>
      <c r="AY247" s="120" t="s">
        <v>162</v>
      </c>
      <c r="BK247" s="128">
        <f>SUM(BK248:BK316)</f>
        <v>0</v>
      </c>
    </row>
    <row r="248" spans="2:65" s="1" customFormat="1" ht="21.75" customHeight="1">
      <c r="B248" s="31"/>
      <c r="C248" s="131" t="s">
        <v>875</v>
      </c>
      <c r="D248" s="131" t="s">
        <v>165</v>
      </c>
      <c r="E248" s="132" t="s">
        <v>2710</v>
      </c>
      <c r="F248" s="133" t="s">
        <v>2711</v>
      </c>
      <c r="G248" s="134" t="s">
        <v>1645</v>
      </c>
      <c r="H248" s="135">
        <v>4</v>
      </c>
      <c r="I248" s="136"/>
      <c r="J248" s="137">
        <f t="shared" ref="J248:J279" si="20">ROUND(I248*H248,2)</f>
        <v>0</v>
      </c>
      <c r="K248" s="133" t="s">
        <v>1</v>
      </c>
      <c r="L248" s="31"/>
      <c r="M248" s="138" t="s">
        <v>1</v>
      </c>
      <c r="N248" s="139" t="s">
        <v>43</v>
      </c>
      <c r="P248" s="140">
        <f t="shared" ref="P248:P279" si="21">O248*H248</f>
        <v>0</v>
      </c>
      <c r="Q248" s="140">
        <v>0</v>
      </c>
      <c r="R248" s="140">
        <f t="shared" ref="R248:R279" si="22">Q248*H248</f>
        <v>0</v>
      </c>
      <c r="S248" s="140">
        <v>0</v>
      </c>
      <c r="T248" s="141">
        <f t="shared" ref="T248:T279" si="23">S248*H248</f>
        <v>0</v>
      </c>
      <c r="AR248" s="142" t="s">
        <v>489</v>
      </c>
      <c r="AT248" s="142" t="s">
        <v>165</v>
      </c>
      <c r="AU248" s="142" t="s">
        <v>86</v>
      </c>
      <c r="AY248" s="16" t="s">
        <v>162</v>
      </c>
      <c r="BE248" s="143">
        <f t="shared" ref="BE248:BE279" si="24">IF(N248="základní",J248,0)</f>
        <v>0</v>
      </c>
      <c r="BF248" s="143">
        <f t="shared" ref="BF248:BF279" si="25">IF(N248="snížená",J248,0)</f>
        <v>0</v>
      </c>
      <c r="BG248" s="143">
        <f t="shared" ref="BG248:BG279" si="26">IF(N248="zákl. přenesená",J248,0)</f>
        <v>0</v>
      </c>
      <c r="BH248" s="143">
        <f t="shared" ref="BH248:BH279" si="27">IF(N248="sníž. přenesená",J248,0)</f>
        <v>0</v>
      </c>
      <c r="BI248" s="143">
        <f t="shared" ref="BI248:BI279" si="28">IF(N248="nulová",J248,0)</f>
        <v>0</v>
      </c>
      <c r="BJ248" s="16" t="s">
        <v>86</v>
      </c>
      <c r="BK248" s="143">
        <f t="shared" ref="BK248:BK279" si="29">ROUND(I248*H248,2)</f>
        <v>0</v>
      </c>
      <c r="BL248" s="16" t="s">
        <v>489</v>
      </c>
      <c r="BM248" s="142" t="s">
        <v>1266</v>
      </c>
    </row>
    <row r="249" spans="2:65" s="1" customFormat="1" ht="21.75" customHeight="1">
      <c r="B249" s="31"/>
      <c r="C249" s="173" t="s">
        <v>882</v>
      </c>
      <c r="D249" s="173" t="s">
        <v>644</v>
      </c>
      <c r="E249" s="174" t="s">
        <v>2712</v>
      </c>
      <c r="F249" s="175" t="s">
        <v>2711</v>
      </c>
      <c r="G249" s="176" t="s">
        <v>1645</v>
      </c>
      <c r="H249" s="177">
        <v>4</v>
      </c>
      <c r="I249" s="178"/>
      <c r="J249" s="179">
        <f t="shared" si="20"/>
        <v>0</v>
      </c>
      <c r="K249" s="175" t="s">
        <v>1</v>
      </c>
      <c r="L249" s="180"/>
      <c r="M249" s="181" t="s">
        <v>1</v>
      </c>
      <c r="N249" s="182" t="s">
        <v>43</v>
      </c>
      <c r="P249" s="140">
        <f t="shared" si="21"/>
        <v>0</v>
      </c>
      <c r="Q249" s="140">
        <v>0</v>
      </c>
      <c r="R249" s="140">
        <f t="shared" si="22"/>
        <v>0</v>
      </c>
      <c r="S249" s="140">
        <v>0</v>
      </c>
      <c r="T249" s="141">
        <f t="shared" si="23"/>
        <v>0</v>
      </c>
      <c r="AR249" s="142" t="s">
        <v>1727</v>
      </c>
      <c r="AT249" s="142" t="s">
        <v>644</v>
      </c>
      <c r="AU249" s="142" t="s">
        <v>86</v>
      </c>
      <c r="AY249" s="16" t="s">
        <v>162</v>
      </c>
      <c r="BE249" s="143">
        <f t="shared" si="24"/>
        <v>0</v>
      </c>
      <c r="BF249" s="143">
        <f t="shared" si="25"/>
        <v>0</v>
      </c>
      <c r="BG249" s="143">
        <f t="shared" si="26"/>
        <v>0</v>
      </c>
      <c r="BH249" s="143">
        <f t="shared" si="27"/>
        <v>0</v>
      </c>
      <c r="BI249" s="143">
        <f t="shared" si="28"/>
        <v>0</v>
      </c>
      <c r="BJ249" s="16" t="s">
        <v>86</v>
      </c>
      <c r="BK249" s="143">
        <f t="shared" si="29"/>
        <v>0</v>
      </c>
      <c r="BL249" s="16" t="s">
        <v>489</v>
      </c>
      <c r="BM249" s="142" t="s">
        <v>1274</v>
      </c>
    </row>
    <row r="250" spans="2:65" s="1" customFormat="1" ht="21.75" customHeight="1">
      <c r="B250" s="31"/>
      <c r="C250" s="131" t="s">
        <v>887</v>
      </c>
      <c r="D250" s="131" t="s">
        <v>165</v>
      </c>
      <c r="E250" s="132" t="s">
        <v>2713</v>
      </c>
      <c r="F250" s="133" t="s">
        <v>2714</v>
      </c>
      <c r="G250" s="134" t="s">
        <v>1645</v>
      </c>
      <c r="H250" s="135">
        <v>19</v>
      </c>
      <c r="I250" s="136"/>
      <c r="J250" s="137">
        <f t="shared" si="20"/>
        <v>0</v>
      </c>
      <c r="K250" s="133" t="s">
        <v>1</v>
      </c>
      <c r="L250" s="31"/>
      <c r="M250" s="138" t="s">
        <v>1</v>
      </c>
      <c r="N250" s="139" t="s">
        <v>43</v>
      </c>
      <c r="P250" s="140">
        <f t="shared" si="21"/>
        <v>0</v>
      </c>
      <c r="Q250" s="140">
        <v>0</v>
      </c>
      <c r="R250" s="140">
        <f t="shared" si="22"/>
        <v>0</v>
      </c>
      <c r="S250" s="140">
        <v>0</v>
      </c>
      <c r="T250" s="141">
        <f t="shared" si="23"/>
        <v>0</v>
      </c>
      <c r="AR250" s="142" t="s">
        <v>489</v>
      </c>
      <c r="AT250" s="142" t="s">
        <v>165</v>
      </c>
      <c r="AU250" s="142" t="s">
        <v>86</v>
      </c>
      <c r="AY250" s="16" t="s">
        <v>162</v>
      </c>
      <c r="BE250" s="143">
        <f t="shared" si="24"/>
        <v>0</v>
      </c>
      <c r="BF250" s="143">
        <f t="shared" si="25"/>
        <v>0</v>
      </c>
      <c r="BG250" s="143">
        <f t="shared" si="26"/>
        <v>0</v>
      </c>
      <c r="BH250" s="143">
        <f t="shared" si="27"/>
        <v>0</v>
      </c>
      <c r="BI250" s="143">
        <f t="shared" si="28"/>
        <v>0</v>
      </c>
      <c r="BJ250" s="16" t="s">
        <v>86</v>
      </c>
      <c r="BK250" s="143">
        <f t="shared" si="29"/>
        <v>0</v>
      </c>
      <c r="BL250" s="16" t="s">
        <v>489</v>
      </c>
      <c r="BM250" s="142" t="s">
        <v>1283</v>
      </c>
    </row>
    <row r="251" spans="2:65" s="1" customFormat="1" ht="21.75" customHeight="1">
      <c r="B251" s="31"/>
      <c r="C251" s="173" t="s">
        <v>893</v>
      </c>
      <c r="D251" s="173" t="s">
        <v>644</v>
      </c>
      <c r="E251" s="174" t="s">
        <v>2715</v>
      </c>
      <c r="F251" s="175" t="s">
        <v>2714</v>
      </c>
      <c r="G251" s="176" t="s">
        <v>1645</v>
      </c>
      <c r="H251" s="177">
        <v>19</v>
      </c>
      <c r="I251" s="178"/>
      <c r="J251" s="179">
        <f t="shared" si="20"/>
        <v>0</v>
      </c>
      <c r="K251" s="175" t="s">
        <v>1</v>
      </c>
      <c r="L251" s="180"/>
      <c r="M251" s="181" t="s">
        <v>1</v>
      </c>
      <c r="N251" s="182" t="s">
        <v>43</v>
      </c>
      <c r="P251" s="140">
        <f t="shared" si="21"/>
        <v>0</v>
      </c>
      <c r="Q251" s="140">
        <v>0</v>
      </c>
      <c r="R251" s="140">
        <f t="shared" si="22"/>
        <v>0</v>
      </c>
      <c r="S251" s="140">
        <v>0</v>
      </c>
      <c r="T251" s="141">
        <f t="shared" si="23"/>
        <v>0</v>
      </c>
      <c r="AR251" s="142" t="s">
        <v>1727</v>
      </c>
      <c r="AT251" s="142" t="s">
        <v>644</v>
      </c>
      <c r="AU251" s="142" t="s">
        <v>86</v>
      </c>
      <c r="AY251" s="16" t="s">
        <v>162</v>
      </c>
      <c r="BE251" s="143">
        <f t="shared" si="24"/>
        <v>0</v>
      </c>
      <c r="BF251" s="143">
        <f t="shared" si="25"/>
        <v>0</v>
      </c>
      <c r="BG251" s="143">
        <f t="shared" si="26"/>
        <v>0</v>
      </c>
      <c r="BH251" s="143">
        <f t="shared" si="27"/>
        <v>0</v>
      </c>
      <c r="BI251" s="143">
        <f t="shared" si="28"/>
        <v>0</v>
      </c>
      <c r="BJ251" s="16" t="s">
        <v>86</v>
      </c>
      <c r="BK251" s="143">
        <f t="shared" si="29"/>
        <v>0</v>
      </c>
      <c r="BL251" s="16" t="s">
        <v>489</v>
      </c>
      <c r="BM251" s="142" t="s">
        <v>1291</v>
      </c>
    </row>
    <row r="252" spans="2:65" s="1" customFormat="1" ht="21.75" customHeight="1">
      <c r="B252" s="31"/>
      <c r="C252" s="131" t="s">
        <v>899</v>
      </c>
      <c r="D252" s="131" t="s">
        <v>165</v>
      </c>
      <c r="E252" s="132" t="s">
        <v>2716</v>
      </c>
      <c r="F252" s="133" t="s">
        <v>2717</v>
      </c>
      <c r="G252" s="134" t="s">
        <v>1645</v>
      </c>
      <c r="H252" s="135">
        <v>4</v>
      </c>
      <c r="I252" s="136"/>
      <c r="J252" s="137">
        <f t="shared" si="20"/>
        <v>0</v>
      </c>
      <c r="K252" s="133" t="s">
        <v>1</v>
      </c>
      <c r="L252" s="31"/>
      <c r="M252" s="138" t="s">
        <v>1</v>
      </c>
      <c r="N252" s="139" t="s">
        <v>43</v>
      </c>
      <c r="P252" s="140">
        <f t="shared" si="21"/>
        <v>0</v>
      </c>
      <c r="Q252" s="140">
        <v>0</v>
      </c>
      <c r="R252" s="140">
        <f t="shared" si="22"/>
        <v>0</v>
      </c>
      <c r="S252" s="140">
        <v>0</v>
      </c>
      <c r="T252" s="141">
        <f t="shared" si="23"/>
        <v>0</v>
      </c>
      <c r="AR252" s="142" t="s">
        <v>489</v>
      </c>
      <c r="AT252" s="142" t="s">
        <v>165</v>
      </c>
      <c r="AU252" s="142" t="s">
        <v>86</v>
      </c>
      <c r="AY252" s="16" t="s">
        <v>162</v>
      </c>
      <c r="BE252" s="143">
        <f t="shared" si="24"/>
        <v>0</v>
      </c>
      <c r="BF252" s="143">
        <f t="shared" si="25"/>
        <v>0</v>
      </c>
      <c r="BG252" s="143">
        <f t="shared" si="26"/>
        <v>0</v>
      </c>
      <c r="BH252" s="143">
        <f t="shared" si="27"/>
        <v>0</v>
      </c>
      <c r="BI252" s="143">
        <f t="shared" si="28"/>
        <v>0</v>
      </c>
      <c r="BJ252" s="16" t="s">
        <v>86</v>
      </c>
      <c r="BK252" s="143">
        <f t="shared" si="29"/>
        <v>0</v>
      </c>
      <c r="BL252" s="16" t="s">
        <v>489</v>
      </c>
      <c r="BM252" s="142" t="s">
        <v>1300</v>
      </c>
    </row>
    <row r="253" spans="2:65" s="1" customFormat="1" ht="21.75" customHeight="1">
      <c r="B253" s="31"/>
      <c r="C253" s="173" t="s">
        <v>903</v>
      </c>
      <c r="D253" s="173" t="s">
        <v>644</v>
      </c>
      <c r="E253" s="174" t="s">
        <v>2718</v>
      </c>
      <c r="F253" s="175" t="s">
        <v>2717</v>
      </c>
      <c r="G253" s="176" t="s">
        <v>1645</v>
      </c>
      <c r="H253" s="177">
        <v>4</v>
      </c>
      <c r="I253" s="178"/>
      <c r="J253" s="179">
        <f t="shared" si="20"/>
        <v>0</v>
      </c>
      <c r="K253" s="175" t="s">
        <v>1</v>
      </c>
      <c r="L253" s="180"/>
      <c r="M253" s="181" t="s">
        <v>1</v>
      </c>
      <c r="N253" s="182" t="s">
        <v>43</v>
      </c>
      <c r="P253" s="140">
        <f t="shared" si="21"/>
        <v>0</v>
      </c>
      <c r="Q253" s="140">
        <v>0</v>
      </c>
      <c r="R253" s="140">
        <f t="shared" si="22"/>
        <v>0</v>
      </c>
      <c r="S253" s="140">
        <v>0</v>
      </c>
      <c r="T253" s="141">
        <f t="shared" si="23"/>
        <v>0</v>
      </c>
      <c r="AR253" s="142" t="s">
        <v>1727</v>
      </c>
      <c r="AT253" s="142" t="s">
        <v>644</v>
      </c>
      <c r="AU253" s="142" t="s">
        <v>86</v>
      </c>
      <c r="AY253" s="16" t="s">
        <v>162</v>
      </c>
      <c r="BE253" s="143">
        <f t="shared" si="24"/>
        <v>0</v>
      </c>
      <c r="BF253" s="143">
        <f t="shared" si="25"/>
        <v>0</v>
      </c>
      <c r="BG253" s="143">
        <f t="shared" si="26"/>
        <v>0</v>
      </c>
      <c r="BH253" s="143">
        <f t="shared" si="27"/>
        <v>0</v>
      </c>
      <c r="BI253" s="143">
        <f t="shared" si="28"/>
        <v>0</v>
      </c>
      <c r="BJ253" s="16" t="s">
        <v>86</v>
      </c>
      <c r="BK253" s="143">
        <f t="shared" si="29"/>
        <v>0</v>
      </c>
      <c r="BL253" s="16" t="s">
        <v>489</v>
      </c>
      <c r="BM253" s="142" t="s">
        <v>1310</v>
      </c>
    </row>
    <row r="254" spans="2:65" s="1" customFormat="1" ht="21.75" customHeight="1">
      <c r="B254" s="31"/>
      <c r="C254" s="131" t="s">
        <v>908</v>
      </c>
      <c r="D254" s="131" t="s">
        <v>165</v>
      </c>
      <c r="E254" s="132" t="s">
        <v>2719</v>
      </c>
      <c r="F254" s="133" t="s">
        <v>2720</v>
      </c>
      <c r="G254" s="134" t="s">
        <v>1645</v>
      </c>
      <c r="H254" s="135">
        <v>5</v>
      </c>
      <c r="I254" s="136"/>
      <c r="J254" s="137">
        <f t="shared" si="20"/>
        <v>0</v>
      </c>
      <c r="K254" s="133" t="s">
        <v>1</v>
      </c>
      <c r="L254" s="31"/>
      <c r="M254" s="138" t="s">
        <v>1</v>
      </c>
      <c r="N254" s="139" t="s">
        <v>43</v>
      </c>
      <c r="P254" s="140">
        <f t="shared" si="21"/>
        <v>0</v>
      </c>
      <c r="Q254" s="140">
        <v>0</v>
      </c>
      <c r="R254" s="140">
        <f t="shared" si="22"/>
        <v>0</v>
      </c>
      <c r="S254" s="140">
        <v>0</v>
      </c>
      <c r="T254" s="141">
        <f t="shared" si="23"/>
        <v>0</v>
      </c>
      <c r="AR254" s="142" t="s">
        <v>489</v>
      </c>
      <c r="AT254" s="142" t="s">
        <v>165</v>
      </c>
      <c r="AU254" s="142" t="s">
        <v>86</v>
      </c>
      <c r="AY254" s="16" t="s">
        <v>162</v>
      </c>
      <c r="BE254" s="143">
        <f t="shared" si="24"/>
        <v>0</v>
      </c>
      <c r="BF254" s="143">
        <f t="shared" si="25"/>
        <v>0</v>
      </c>
      <c r="BG254" s="143">
        <f t="shared" si="26"/>
        <v>0</v>
      </c>
      <c r="BH254" s="143">
        <f t="shared" si="27"/>
        <v>0</v>
      </c>
      <c r="BI254" s="143">
        <f t="shared" si="28"/>
        <v>0</v>
      </c>
      <c r="BJ254" s="16" t="s">
        <v>86</v>
      </c>
      <c r="BK254" s="143">
        <f t="shared" si="29"/>
        <v>0</v>
      </c>
      <c r="BL254" s="16" t="s">
        <v>489</v>
      </c>
      <c r="BM254" s="142" t="s">
        <v>1320</v>
      </c>
    </row>
    <row r="255" spans="2:65" s="1" customFormat="1" ht="21.75" customHeight="1">
      <c r="B255" s="31"/>
      <c r="C255" s="173" t="s">
        <v>912</v>
      </c>
      <c r="D255" s="173" t="s">
        <v>644</v>
      </c>
      <c r="E255" s="174" t="s">
        <v>2721</v>
      </c>
      <c r="F255" s="175" t="s">
        <v>2720</v>
      </c>
      <c r="G255" s="176" t="s">
        <v>1645</v>
      </c>
      <c r="H255" s="177">
        <v>5</v>
      </c>
      <c r="I255" s="178"/>
      <c r="J255" s="179">
        <f t="shared" si="20"/>
        <v>0</v>
      </c>
      <c r="K255" s="175" t="s">
        <v>1</v>
      </c>
      <c r="L255" s="180"/>
      <c r="M255" s="181" t="s">
        <v>1</v>
      </c>
      <c r="N255" s="182" t="s">
        <v>43</v>
      </c>
      <c r="P255" s="140">
        <f t="shared" si="21"/>
        <v>0</v>
      </c>
      <c r="Q255" s="140">
        <v>0</v>
      </c>
      <c r="R255" s="140">
        <f t="shared" si="22"/>
        <v>0</v>
      </c>
      <c r="S255" s="140">
        <v>0</v>
      </c>
      <c r="T255" s="141">
        <f t="shared" si="23"/>
        <v>0</v>
      </c>
      <c r="AR255" s="142" t="s">
        <v>1727</v>
      </c>
      <c r="AT255" s="142" t="s">
        <v>644</v>
      </c>
      <c r="AU255" s="142" t="s">
        <v>86</v>
      </c>
      <c r="AY255" s="16" t="s">
        <v>162</v>
      </c>
      <c r="BE255" s="143">
        <f t="shared" si="24"/>
        <v>0</v>
      </c>
      <c r="BF255" s="143">
        <f t="shared" si="25"/>
        <v>0</v>
      </c>
      <c r="BG255" s="143">
        <f t="shared" si="26"/>
        <v>0</v>
      </c>
      <c r="BH255" s="143">
        <f t="shared" si="27"/>
        <v>0</v>
      </c>
      <c r="BI255" s="143">
        <f t="shared" si="28"/>
        <v>0</v>
      </c>
      <c r="BJ255" s="16" t="s">
        <v>86</v>
      </c>
      <c r="BK255" s="143">
        <f t="shared" si="29"/>
        <v>0</v>
      </c>
      <c r="BL255" s="16" t="s">
        <v>489</v>
      </c>
      <c r="BM255" s="142" t="s">
        <v>1328</v>
      </c>
    </row>
    <row r="256" spans="2:65" s="1" customFormat="1" ht="21.75" customHeight="1">
      <c r="B256" s="31"/>
      <c r="C256" s="131" t="s">
        <v>918</v>
      </c>
      <c r="D256" s="131" t="s">
        <v>165</v>
      </c>
      <c r="E256" s="132" t="s">
        <v>2722</v>
      </c>
      <c r="F256" s="133" t="s">
        <v>2723</v>
      </c>
      <c r="G256" s="134" t="s">
        <v>1645</v>
      </c>
      <c r="H256" s="135">
        <v>8</v>
      </c>
      <c r="I256" s="136"/>
      <c r="J256" s="137">
        <f t="shared" si="20"/>
        <v>0</v>
      </c>
      <c r="K256" s="133" t="s">
        <v>1</v>
      </c>
      <c r="L256" s="31"/>
      <c r="M256" s="138" t="s">
        <v>1</v>
      </c>
      <c r="N256" s="139" t="s">
        <v>43</v>
      </c>
      <c r="P256" s="140">
        <f t="shared" si="21"/>
        <v>0</v>
      </c>
      <c r="Q256" s="140">
        <v>0</v>
      </c>
      <c r="R256" s="140">
        <f t="shared" si="22"/>
        <v>0</v>
      </c>
      <c r="S256" s="140">
        <v>0</v>
      </c>
      <c r="T256" s="141">
        <f t="shared" si="23"/>
        <v>0</v>
      </c>
      <c r="AR256" s="142" t="s">
        <v>489</v>
      </c>
      <c r="AT256" s="142" t="s">
        <v>165</v>
      </c>
      <c r="AU256" s="142" t="s">
        <v>86</v>
      </c>
      <c r="AY256" s="16" t="s">
        <v>162</v>
      </c>
      <c r="BE256" s="143">
        <f t="shared" si="24"/>
        <v>0</v>
      </c>
      <c r="BF256" s="143">
        <f t="shared" si="25"/>
        <v>0</v>
      </c>
      <c r="BG256" s="143">
        <f t="shared" si="26"/>
        <v>0</v>
      </c>
      <c r="BH256" s="143">
        <f t="shared" si="27"/>
        <v>0</v>
      </c>
      <c r="BI256" s="143">
        <f t="shared" si="28"/>
        <v>0</v>
      </c>
      <c r="BJ256" s="16" t="s">
        <v>86</v>
      </c>
      <c r="BK256" s="143">
        <f t="shared" si="29"/>
        <v>0</v>
      </c>
      <c r="BL256" s="16" t="s">
        <v>489</v>
      </c>
      <c r="BM256" s="142" t="s">
        <v>1338</v>
      </c>
    </row>
    <row r="257" spans="2:65" s="1" customFormat="1" ht="21.75" customHeight="1">
      <c r="B257" s="31"/>
      <c r="C257" s="173" t="s">
        <v>923</v>
      </c>
      <c r="D257" s="173" t="s">
        <v>644</v>
      </c>
      <c r="E257" s="174" t="s">
        <v>2724</v>
      </c>
      <c r="F257" s="175" t="s">
        <v>2723</v>
      </c>
      <c r="G257" s="176" t="s">
        <v>1645</v>
      </c>
      <c r="H257" s="177">
        <v>8</v>
      </c>
      <c r="I257" s="178"/>
      <c r="J257" s="179">
        <f t="shared" si="20"/>
        <v>0</v>
      </c>
      <c r="K257" s="175" t="s">
        <v>1</v>
      </c>
      <c r="L257" s="180"/>
      <c r="M257" s="181" t="s">
        <v>1</v>
      </c>
      <c r="N257" s="182" t="s">
        <v>43</v>
      </c>
      <c r="P257" s="140">
        <f t="shared" si="21"/>
        <v>0</v>
      </c>
      <c r="Q257" s="140">
        <v>0</v>
      </c>
      <c r="R257" s="140">
        <f t="shared" si="22"/>
        <v>0</v>
      </c>
      <c r="S257" s="140">
        <v>0</v>
      </c>
      <c r="T257" s="141">
        <f t="shared" si="23"/>
        <v>0</v>
      </c>
      <c r="AR257" s="142" t="s">
        <v>1727</v>
      </c>
      <c r="AT257" s="142" t="s">
        <v>644</v>
      </c>
      <c r="AU257" s="142" t="s">
        <v>86</v>
      </c>
      <c r="AY257" s="16" t="s">
        <v>162</v>
      </c>
      <c r="BE257" s="143">
        <f t="shared" si="24"/>
        <v>0</v>
      </c>
      <c r="BF257" s="143">
        <f t="shared" si="25"/>
        <v>0</v>
      </c>
      <c r="BG257" s="143">
        <f t="shared" si="26"/>
        <v>0</v>
      </c>
      <c r="BH257" s="143">
        <f t="shared" si="27"/>
        <v>0</v>
      </c>
      <c r="BI257" s="143">
        <f t="shared" si="28"/>
        <v>0</v>
      </c>
      <c r="BJ257" s="16" t="s">
        <v>86</v>
      </c>
      <c r="BK257" s="143">
        <f t="shared" si="29"/>
        <v>0</v>
      </c>
      <c r="BL257" s="16" t="s">
        <v>489</v>
      </c>
      <c r="BM257" s="142" t="s">
        <v>1351</v>
      </c>
    </row>
    <row r="258" spans="2:65" s="1" customFormat="1" ht="16.5" customHeight="1">
      <c r="B258" s="31"/>
      <c r="C258" s="131" t="s">
        <v>927</v>
      </c>
      <c r="D258" s="131" t="s">
        <v>165</v>
      </c>
      <c r="E258" s="132" t="s">
        <v>2725</v>
      </c>
      <c r="F258" s="133" t="s">
        <v>2726</v>
      </c>
      <c r="G258" s="134" t="s">
        <v>1645</v>
      </c>
      <c r="H258" s="135">
        <v>9</v>
      </c>
      <c r="I258" s="136"/>
      <c r="J258" s="137">
        <f t="shared" si="20"/>
        <v>0</v>
      </c>
      <c r="K258" s="133" t="s">
        <v>1</v>
      </c>
      <c r="L258" s="31"/>
      <c r="M258" s="138" t="s">
        <v>1</v>
      </c>
      <c r="N258" s="139" t="s">
        <v>43</v>
      </c>
      <c r="P258" s="140">
        <f t="shared" si="21"/>
        <v>0</v>
      </c>
      <c r="Q258" s="140">
        <v>0</v>
      </c>
      <c r="R258" s="140">
        <f t="shared" si="22"/>
        <v>0</v>
      </c>
      <c r="S258" s="140">
        <v>0</v>
      </c>
      <c r="T258" s="141">
        <f t="shared" si="23"/>
        <v>0</v>
      </c>
      <c r="AR258" s="142" t="s">
        <v>489</v>
      </c>
      <c r="AT258" s="142" t="s">
        <v>165</v>
      </c>
      <c r="AU258" s="142" t="s">
        <v>86</v>
      </c>
      <c r="AY258" s="16" t="s">
        <v>162</v>
      </c>
      <c r="BE258" s="143">
        <f t="shared" si="24"/>
        <v>0</v>
      </c>
      <c r="BF258" s="143">
        <f t="shared" si="25"/>
        <v>0</v>
      </c>
      <c r="BG258" s="143">
        <f t="shared" si="26"/>
        <v>0</v>
      </c>
      <c r="BH258" s="143">
        <f t="shared" si="27"/>
        <v>0</v>
      </c>
      <c r="BI258" s="143">
        <f t="shared" si="28"/>
        <v>0</v>
      </c>
      <c r="BJ258" s="16" t="s">
        <v>86</v>
      </c>
      <c r="BK258" s="143">
        <f t="shared" si="29"/>
        <v>0</v>
      </c>
      <c r="BL258" s="16" t="s">
        <v>489</v>
      </c>
      <c r="BM258" s="142" t="s">
        <v>1362</v>
      </c>
    </row>
    <row r="259" spans="2:65" s="1" customFormat="1" ht="16.5" customHeight="1">
      <c r="B259" s="31"/>
      <c r="C259" s="173" t="s">
        <v>933</v>
      </c>
      <c r="D259" s="173" t="s">
        <v>644</v>
      </c>
      <c r="E259" s="174" t="s">
        <v>2727</v>
      </c>
      <c r="F259" s="175" t="s">
        <v>2726</v>
      </c>
      <c r="G259" s="176" t="s">
        <v>1645</v>
      </c>
      <c r="H259" s="177">
        <v>9</v>
      </c>
      <c r="I259" s="178"/>
      <c r="J259" s="179">
        <f t="shared" si="20"/>
        <v>0</v>
      </c>
      <c r="K259" s="175" t="s">
        <v>1</v>
      </c>
      <c r="L259" s="180"/>
      <c r="M259" s="181" t="s">
        <v>1</v>
      </c>
      <c r="N259" s="182" t="s">
        <v>43</v>
      </c>
      <c r="P259" s="140">
        <f t="shared" si="21"/>
        <v>0</v>
      </c>
      <c r="Q259" s="140">
        <v>0</v>
      </c>
      <c r="R259" s="140">
        <f t="shared" si="22"/>
        <v>0</v>
      </c>
      <c r="S259" s="140">
        <v>0</v>
      </c>
      <c r="T259" s="141">
        <f t="shared" si="23"/>
        <v>0</v>
      </c>
      <c r="AR259" s="142" t="s">
        <v>1727</v>
      </c>
      <c r="AT259" s="142" t="s">
        <v>644</v>
      </c>
      <c r="AU259" s="142" t="s">
        <v>86</v>
      </c>
      <c r="AY259" s="16" t="s">
        <v>162</v>
      </c>
      <c r="BE259" s="143">
        <f t="shared" si="24"/>
        <v>0</v>
      </c>
      <c r="BF259" s="143">
        <f t="shared" si="25"/>
        <v>0</v>
      </c>
      <c r="BG259" s="143">
        <f t="shared" si="26"/>
        <v>0</v>
      </c>
      <c r="BH259" s="143">
        <f t="shared" si="27"/>
        <v>0</v>
      </c>
      <c r="BI259" s="143">
        <f t="shared" si="28"/>
        <v>0</v>
      </c>
      <c r="BJ259" s="16" t="s">
        <v>86</v>
      </c>
      <c r="BK259" s="143">
        <f t="shared" si="29"/>
        <v>0</v>
      </c>
      <c r="BL259" s="16" t="s">
        <v>489</v>
      </c>
      <c r="BM259" s="142" t="s">
        <v>1372</v>
      </c>
    </row>
    <row r="260" spans="2:65" s="1" customFormat="1" ht="21.75" customHeight="1">
      <c r="B260" s="31"/>
      <c r="C260" s="131" t="s">
        <v>939</v>
      </c>
      <c r="D260" s="131" t="s">
        <v>165</v>
      </c>
      <c r="E260" s="132" t="s">
        <v>2728</v>
      </c>
      <c r="F260" s="133" t="s">
        <v>2729</v>
      </c>
      <c r="G260" s="134" t="s">
        <v>1645</v>
      </c>
      <c r="H260" s="135">
        <v>2</v>
      </c>
      <c r="I260" s="136"/>
      <c r="J260" s="137">
        <f t="shared" si="20"/>
        <v>0</v>
      </c>
      <c r="K260" s="133" t="s">
        <v>1</v>
      </c>
      <c r="L260" s="31"/>
      <c r="M260" s="138" t="s">
        <v>1</v>
      </c>
      <c r="N260" s="139" t="s">
        <v>43</v>
      </c>
      <c r="P260" s="140">
        <f t="shared" si="21"/>
        <v>0</v>
      </c>
      <c r="Q260" s="140">
        <v>0</v>
      </c>
      <c r="R260" s="140">
        <f t="shared" si="22"/>
        <v>0</v>
      </c>
      <c r="S260" s="140">
        <v>0</v>
      </c>
      <c r="T260" s="141">
        <f t="shared" si="23"/>
        <v>0</v>
      </c>
      <c r="AR260" s="142" t="s">
        <v>489</v>
      </c>
      <c r="AT260" s="142" t="s">
        <v>165</v>
      </c>
      <c r="AU260" s="142" t="s">
        <v>86</v>
      </c>
      <c r="AY260" s="16" t="s">
        <v>162</v>
      </c>
      <c r="BE260" s="143">
        <f t="shared" si="24"/>
        <v>0</v>
      </c>
      <c r="BF260" s="143">
        <f t="shared" si="25"/>
        <v>0</v>
      </c>
      <c r="BG260" s="143">
        <f t="shared" si="26"/>
        <v>0</v>
      </c>
      <c r="BH260" s="143">
        <f t="shared" si="27"/>
        <v>0</v>
      </c>
      <c r="BI260" s="143">
        <f t="shared" si="28"/>
        <v>0</v>
      </c>
      <c r="BJ260" s="16" t="s">
        <v>86</v>
      </c>
      <c r="BK260" s="143">
        <f t="shared" si="29"/>
        <v>0</v>
      </c>
      <c r="BL260" s="16" t="s">
        <v>489</v>
      </c>
      <c r="BM260" s="142" t="s">
        <v>1381</v>
      </c>
    </row>
    <row r="261" spans="2:65" s="1" customFormat="1" ht="21.75" customHeight="1">
      <c r="B261" s="31"/>
      <c r="C261" s="173" t="s">
        <v>944</v>
      </c>
      <c r="D261" s="173" t="s">
        <v>644</v>
      </c>
      <c r="E261" s="174" t="s">
        <v>2730</v>
      </c>
      <c r="F261" s="175" t="s">
        <v>2729</v>
      </c>
      <c r="G261" s="176" t="s">
        <v>1645</v>
      </c>
      <c r="H261" s="177">
        <v>2</v>
      </c>
      <c r="I261" s="178"/>
      <c r="J261" s="179">
        <f t="shared" si="20"/>
        <v>0</v>
      </c>
      <c r="K261" s="175" t="s">
        <v>1</v>
      </c>
      <c r="L261" s="180"/>
      <c r="M261" s="181" t="s">
        <v>1</v>
      </c>
      <c r="N261" s="182" t="s">
        <v>43</v>
      </c>
      <c r="P261" s="140">
        <f t="shared" si="21"/>
        <v>0</v>
      </c>
      <c r="Q261" s="140">
        <v>0</v>
      </c>
      <c r="R261" s="140">
        <f t="shared" si="22"/>
        <v>0</v>
      </c>
      <c r="S261" s="140">
        <v>0</v>
      </c>
      <c r="T261" s="141">
        <f t="shared" si="23"/>
        <v>0</v>
      </c>
      <c r="AR261" s="142" t="s">
        <v>1727</v>
      </c>
      <c r="AT261" s="142" t="s">
        <v>644</v>
      </c>
      <c r="AU261" s="142" t="s">
        <v>86</v>
      </c>
      <c r="AY261" s="16" t="s">
        <v>162</v>
      </c>
      <c r="BE261" s="143">
        <f t="shared" si="24"/>
        <v>0</v>
      </c>
      <c r="BF261" s="143">
        <f t="shared" si="25"/>
        <v>0</v>
      </c>
      <c r="BG261" s="143">
        <f t="shared" si="26"/>
        <v>0</v>
      </c>
      <c r="BH261" s="143">
        <f t="shared" si="27"/>
        <v>0</v>
      </c>
      <c r="BI261" s="143">
        <f t="shared" si="28"/>
        <v>0</v>
      </c>
      <c r="BJ261" s="16" t="s">
        <v>86</v>
      </c>
      <c r="BK261" s="143">
        <f t="shared" si="29"/>
        <v>0</v>
      </c>
      <c r="BL261" s="16" t="s">
        <v>489</v>
      </c>
      <c r="BM261" s="142" t="s">
        <v>1392</v>
      </c>
    </row>
    <row r="262" spans="2:65" s="1" customFormat="1" ht="24.2" customHeight="1">
      <c r="B262" s="31"/>
      <c r="C262" s="131" t="s">
        <v>950</v>
      </c>
      <c r="D262" s="131" t="s">
        <v>165</v>
      </c>
      <c r="E262" s="132" t="s">
        <v>2731</v>
      </c>
      <c r="F262" s="133" t="s">
        <v>2732</v>
      </c>
      <c r="G262" s="134" t="s">
        <v>1645</v>
      </c>
      <c r="H262" s="135">
        <v>2</v>
      </c>
      <c r="I262" s="136"/>
      <c r="J262" s="137">
        <f t="shared" si="20"/>
        <v>0</v>
      </c>
      <c r="K262" s="133" t="s">
        <v>1</v>
      </c>
      <c r="L262" s="31"/>
      <c r="M262" s="138" t="s">
        <v>1</v>
      </c>
      <c r="N262" s="139" t="s">
        <v>43</v>
      </c>
      <c r="P262" s="140">
        <f t="shared" si="21"/>
        <v>0</v>
      </c>
      <c r="Q262" s="140">
        <v>0</v>
      </c>
      <c r="R262" s="140">
        <f t="shared" si="22"/>
        <v>0</v>
      </c>
      <c r="S262" s="140">
        <v>0</v>
      </c>
      <c r="T262" s="141">
        <f t="shared" si="23"/>
        <v>0</v>
      </c>
      <c r="AR262" s="142" t="s">
        <v>489</v>
      </c>
      <c r="AT262" s="142" t="s">
        <v>165</v>
      </c>
      <c r="AU262" s="142" t="s">
        <v>86</v>
      </c>
      <c r="AY262" s="16" t="s">
        <v>162</v>
      </c>
      <c r="BE262" s="143">
        <f t="shared" si="24"/>
        <v>0</v>
      </c>
      <c r="BF262" s="143">
        <f t="shared" si="25"/>
        <v>0</v>
      </c>
      <c r="BG262" s="143">
        <f t="shared" si="26"/>
        <v>0</v>
      </c>
      <c r="BH262" s="143">
        <f t="shared" si="27"/>
        <v>0</v>
      </c>
      <c r="BI262" s="143">
        <f t="shared" si="28"/>
        <v>0</v>
      </c>
      <c r="BJ262" s="16" t="s">
        <v>86</v>
      </c>
      <c r="BK262" s="143">
        <f t="shared" si="29"/>
        <v>0</v>
      </c>
      <c r="BL262" s="16" t="s">
        <v>489</v>
      </c>
      <c r="BM262" s="142" t="s">
        <v>1403</v>
      </c>
    </row>
    <row r="263" spans="2:65" s="1" customFormat="1" ht="24.2" customHeight="1">
      <c r="B263" s="31"/>
      <c r="C263" s="173" t="s">
        <v>956</v>
      </c>
      <c r="D263" s="173" t="s">
        <v>644</v>
      </c>
      <c r="E263" s="174" t="s">
        <v>2733</v>
      </c>
      <c r="F263" s="175" t="s">
        <v>2732</v>
      </c>
      <c r="G263" s="176" t="s">
        <v>1645</v>
      </c>
      <c r="H263" s="177">
        <v>2</v>
      </c>
      <c r="I263" s="178"/>
      <c r="J263" s="179">
        <f t="shared" si="20"/>
        <v>0</v>
      </c>
      <c r="K263" s="175" t="s">
        <v>1</v>
      </c>
      <c r="L263" s="180"/>
      <c r="M263" s="181" t="s">
        <v>1</v>
      </c>
      <c r="N263" s="182" t="s">
        <v>43</v>
      </c>
      <c r="P263" s="140">
        <f t="shared" si="21"/>
        <v>0</v>
      </c>
      <c r="Q263" s="140">
        <v>0</v>
      </c>
      <c r="R263" s="140">
        <f t="shared" si="22"/>
        <v>0</v>
      </c>
      <c r="S263" s="140">
        <v>0</v>
      </c>
      <c r="T263" s="141">
        <f t="shared" si="23"/>
        <v>0</v>
      </c>
      <c r="AR263" s="142" t="s">
        <v>1727</v>
      </c>
      <c r="AT263" s="142" t="s">
        <v>644</v>
      </c>
      <c r="AU263" s="142" t="s">
        <v>86</v>
      </c>
      <c r="AY263" s="16" t="s">
        <v>162</v>
      </c>
      <c r="BE263" s="143">
        <f t="shared" si="24"/>
        <v>0</v>
      </c>
      <c r="BF263" s="143">
        <f t="shared" si="25"/>
        <v>0</v>
      </c>
      <c r="BG263" s="143">
        <f t="shared" si="26"/>
        <v>0</v>
      </c>
      <c r="BH263" s="143">
        <f t="shared" si="27"/>
        <v>0</v>
      </c>
      <c r="BI263" s="143">
        <f t="shared" si="28"/>
        <v>0</v>
      </c>
      <c r="BJ263" s="16" t="s">
        <v>86</v>
      </c>
      <c r="BK263" s="143">
        <f t="shared" si="29"/>
        <v>0</v>
      </c>
      <c r="BL263" s="16" t="s">
        <v>489</v>
      </c>
      <c r="BM263" s="142" t="s">
        <v>1411</v>
      </c>
    </row>
    <row r="264" spans="2:65" s="1" customFormat="1" ht="24.2" customHeight="1">
      <c r="B264" s="31"/>
      <c r="C264" s="131" t="s">
        <v>961</v>
      </c>
      <c r="D264" s="131" t="s">
        <v>165</v>
      </c>
      <c r="E264" s="132" t="s">
        <v>2734</v>
      </c>
      <c r="F264" s="133" t="s">
        <v>2735</v>
      </c>
      <c r="G264" s="134" t="s">
        <v>1645</v>
      </c>
      <c r="H264" s="135">
        <v>16</v>
      </c>
      <c r="I264" s="136"/>
      <c r="J264" s="137">
        <f t="shared" si="20"/>
        <v>0</v>
      </c>
      <c r="K264" s="133" t="s">
        <v>1</v>
      </c>
      <c r="L264" s="31"/>
      <c r="M264" s="138" t="s">
        <v>1</v>
      </c>
      <c r="N264" s="139" t="s">
        <v>43</v>
      </c>
      <c r="P264" s="140">
        <f t="shared" si="21"/>
        <v>0</v>
      </c>
      <c r="Q264" s="140">
        <v>0</v>
      </c>
      <c r="R264" s="140">
        <f t="shared" si="22"/>
        <v>0</v>
      </c>
      <c r="S264" s="140">
        <v>0</v>
      </c>
      <c r="T264" s="141">
        <f t="shared" si="23"/>
        <v>0</v>
      </c>
      <c r="AR264" s="142" t="s">
        <v>489</v>
      </c>
      <c r="AT264" s="142" t="s">
        <v>165</v>
      </c>
      <c r="AU264" s="142" t="s">
        <v>86</v>
      </c>
      <c r="AY264" s="16" t="s">
        <v>162</v>
      </c>
      <c r="BE264" s="143">
        <f t="shared" si="24"/>
        <v>0</v>
      </c>
      <c r="BF264" s="143">
        <f t="shared" si="25"/>
        <v>0</v>
      </c>
      <c r="BG264" s="143">
        <f t="shared" si="26"/>
        <v>0</v>
      </c>
      <c r="BH264" s="143">
        <f t="shared" si="27"/>
        <v>0</v>
      </c>
      <c r="BI264" s="143">
        <f t="shared" si="28"/>
        <v>0</v>
      </c>
      <c r="BJ264" s="16" t="s">
        <v>86</v>
      </c>
      <c r="BK264" s="143">
        <f t="shared" si="29"/>
        <v>0</v>
      </c>
      <c r="BL264" s="16" t="s">
        <v>489</v>
      </c>
      <c r="BM264" s="142" t="s">
        <v>1419</v>
      </c>
    </row>
    <row r="265" spans="2:65" s="1" customFormat="1" ht="24.2" customHeight="1">
      <c r="B265" s="31"/>
      <c r="C265" s="173" t="s">
        <v>965</v>
      </c>
      <c r="D265" s="173" t="s">
        <v>644</v>
      </c>
      <c r="E265" s="174" t="s">
        <v>2736</v>
      </c>
      <c r="F265" s="175" t="s">
        <v>2735</v>
      </c>
      <c r="G265" s="176" t="s">
        <v>1645</v>
      </c>
      <c r="H265" s="177">
        <v>16</v>
      </c>
      <c r="I265" s="178"/>
      <c r="J265" s="179">
        <f t="shared" si="20"/>
        <v>0</v>
      </c>
      <c r="K265" s="175" t="s">
        <v>1</v>
      </c>
      <c r="L265" s="180"/>
      <c r="M265" s="181" t="s">
        <v>1</v>
      </c>
      <c r="N265" s="182" t="s">
        <v>43</v>
      </c>
      <c r="P265" s="140">
        <f t="shared" si="21"/>
        <v>0</v>
      </c>
      <c r="Q265" s="140">
        <v>0</v>
      </c>
      <c r="R265" s="140">
        <f t="shared" si="22"/>
        <v>0</v>
      </c>
      <c r="S265" s="140">
        <v>0</v>
      </c>
      <c r="T265" s="141">
        <f t="shared" si="23"/>
        <v>0</v>
      </c>
      <c r="AR265" s="142" t="s">
        <v>1727</v>
      </c>
      <c r="AT265" s="142" t="s">
        <v>644</v>
      </c>
      <c r="AU265" s="142" t="s">
        <v>86</v>
      </c>
      <c r="AY265" s="16" t="s">
        <v>162</v>
      </c>
      <c r="BE265" s="143">
        <f t="shared" si="24"/>
        <v>0</v>
      </c>
      <c r="BF265" s="143">
        <f t="shared" si="25"/>
        <v>0</v>
      </c>
      <c r="BG265" s="143">
        <f t="shared" si="26"/>
        <v>0</v>
      </c>
      <c r="BH265" s="143">
        <f t="shared" si="27"/>
        <v>0</v>
      </c>
      <c r="BI265" s="143">
        <f t="shared" si="28"/>
        <v>0</v>
      </c>
      <c r="BJ265" s="16" t="s">
        <v>86</v>
      </c>
      <c r="BK265" s="143">
        <f t="shared" si="29"/>
        <v>0</v>
      </c>
      <c r="BL265" s="16" t="s">
        <v>489</v>
      </c>
      <c r="BM265" s="142" t="s">
        <v>1428</v>
      </c>
    </row>
    <row r="266" spans="2:65" s="1" customFormat="1" ht="24.2" customHeight="1">
      <c r="B266" s="31"/>
      <c r="C266" s="131" t="s">
        <v>969</v>
      </c>
      <c r="D266" s="131" t="s">
        <v>165</v>
      </c>
      <c r="E266" s="132" t="s">
        <v>2737</v>
      </c>
      <c r="F266" s="133" t="s">
        <v>2738</v>
      </c>
      <c r="G266" s="134" t="s">
        <v>1645</v>
      </c>
      <c r="H266" s="135">
        <v>28</v>
      </c>
      <c r="I266" s="136"/>
      <c r="J266" s="137">
        <f t="shared" si="20"/>
        <v>0</v>
      </c>
      <c r="K266" s="133" t="s">
        <v>1</v>
      </c>
      <c r="L266" s="31"/>
      <c r="M266" s="138" t="s">
        <v>1</v>
      </c>
      <c r="N266" s="139" t="s">
        <v>43</v>
      </c>
      <c r="P266" s="140">
        <f t="shared" si="21"/>
        <v>0</v>
      </c>
      <c r="Q266" s="140">
        <v>0</v>
      </c>
      <c r="R266" s="140">
        <f t="shared" si="22"/>
        <v>0</v>
      </c>
      <c r="S266" s="140">
        <v>0</v>
      </c>
      <c r="T266" s="141">
        <f t="shared" si="23"/>
        <v>0</v>
      </c>
      <c r="AR266" s="142" t="s">
        <v>489</v>
      </c>
      <c r="AT266" s="142" t="s">
        <v>165</v>
      </c>
      <c r="AU266" s="142" t="s">
        <v>86</v>
      </c>
      <c r="AY266" s="16" t="s">
        <v>162</v>
      </c>
      <c r="BE266" s="143">
        <f t="shared" si="24"/>
        <v>0</v>
      </c>
      <c r="BF266" s="143">
        <f t="shared" si="25"/>
        <v>0</v>
      </c>
      <c r="BG266" s="143">
        <f t="shared" si="26"/>
        <v>0</v>
      </c>
      <c r="BH266" s="143">
        <f t="shared" si="27"/>
        <v>0</v>
      </c>
      <c r="BI266" s="143">
        <f t="shared" si="28"/>
        <v>0</v>
      </c>
      <c r="BJ266" s="16" t="s">
        <v>86</v>
      </c>
      <c r="BK266" s="143">
        <f t="shared" si="29"/>
        <v>0</v>
      </c>
      <c r="BL266" s="16" t="s">
        <v>489</v>
      </c>
      <c r="BM266" s="142" t="s">
        <v>1438</v>
      </c>
    </row>
    <row r="267" spans="2:65" s="1" customFormat="1" ht="24.2" customHeight="1">
      <c r="B267" s="31"/>
      <c r="C267" s="173" t="s">
        <v>973</v>
      </c>
      <c r="D267" s="173" t="s">
        <v>644</v>
      </c>
      <c r="E267" s="174" t="s">
        <v>2739</v>
      </c>
      <c r="F267" s="175" t="s">
        <v>2738</v>
      </c>
      <c r="G267" s="176" t="s">
        <v>1645</v>
      </c>
      <c r="H267" s="177">
        <v>28</v>
      </c>
      <c r="I267" s="178"/>
      <c r="J267" s="179">
        <f t="shared" si="20"/>
        <v>0</v>
      </c>
      <c r="K267" s="175" t="s">
        <v>1</v>
      </c>
      <c r="L267" s="180"/>
      <c r="M267" s="181" t="s">
        <v>1</v>
      </c>
      <c r="N267" s="182" t="s">
        <v>43</v>
      </c>
      <c r="P267" s="140">
        <f t="shared" si="21"/>
        <v>0</v>
      </c>
      <c r="Q267" s="140">
        <v>0</v>
      </c>
      <c r="R267" s="140">
        <f t="shared" si="22"/>
        <v>0</v>
      </c>
      <c r="S267" s="140">
        <v>0</v>
      </c>
      <c r="T267" s="141">
        <f t="shared" si="23"/>
        <v>0</v>
      </c>
      <c r="AR267" s="142" t="s">
        <v>1727</v>
      </c>
      <c r="AT267" s="142" t="s">
        <v>644</v>
      </c>
      <c r="AU267" s="142" t="s">
        <v>86</v>
      </c>
      <c r="AY267" s="16" t="s">
        <v>162</v>
      </c>
      <c r="BE267" s="143">
        <f t="shared" si="24"/>
        <v>0</v>
      </c>
      <c r="BF267" s="143">
        <f t="shared" si="25"/>
        <v>0</v>
      </c>
      <c r="BG267" s="143">
        <f t="shared" si="26"/>
        <v>0</v>
      </c>
      <c r="BH267" s="143">
        <f t="shared" si="27"/>
        <v>0</v>
      </c>
      <c r="BI267" s="143">
        <f t="shared" si="28"/>
        <v>0</v>
      </c>
      <c r="BJ267" s="16" t="s">
        <v>86</v>
      </c>
      <c r="BK267" s="143">
        <f t="shared" si="29"/>
        <v>0</v>
      </c>
      <c r="BL267" s="16" t="s">
        <v>489</v>
      </c>
      <c r="BM267" s="142" t="s">
        <v>1446</v>
      </c>
    </row>
    <row r="268" spans="2:65" s="1" customFormat="1" ht="24.2" customHeight="1">
      <c r="B268" s="31"/>
      <c r="C268" s="131" t="s">
        <v>977</v>
      </c>
      <c r="D268" s="131" t="s">
        <v>165</v>
      </c>
      <c r="E268" s="132" t="s">
        <v>2740</v>
      </c>
      <c r="F268" s="133" t="s">
        <v>2741</v>
      </c>
      <c r="G268" s="134" t="s">
        <v>1645</v>
      </c>
      <c r="H268" s="135">
        <v>3</v>
      </c>
      <c r="I268" s="136"/>
      <c r="J268" s="137">
        <f t="shared" si="20"/>
        <v>0</v>
      </c>
      <c r="K268" s="133" t="s">
        <v>1</v>
      </c>
      <c r="L268" s="31"/>
      <c r="M268" s="138" t="s">
        <v>1</v>
      </c>
      <c r="N268" s="139" t="s">
        <v>43</v>
      </c>
      <c r="P268" s="140">
        <f t="shared" si="21"/>
        <v>0</v>
      </c>
      <c r="Q268" s="140">
        <v>0</v>
      </c>
      <c r="R268" s="140">
        <f t="shared" si="22"/>
        <v>0</v>
      </c>
      <c r="S268" s="140">
        <v>0</v>
      </c>
      <c r="T268" s="141">
        <f t="shared" si="23"/>
        <v>0</v>
      </c>
      <c r="AR268" s="142" t="s">
        <v>489</v>
      </c>
      <c r="AT268" s="142" t="s">
        <v>165</v>
      </c>
      <c r="AU268" s="142" t="s">
        <v>86</v>
      </c>
      <c r="AY268" s="16" t="s">
        <v>162</v>
      </c>
      <c r="BE268" s="143">
        <f t="shared" si="24"/>
        <v>0</v>
      </c>
      <c r="BF268" s="143">
        <f t="shared" si="25"/>
        <v>0</v>
      </c>
      <c r="BG268" s="143">
        <f t="shared" si="26"/>
        <v>0</v>
      </c>
      <c r="BH268" s="143">
        <f t="shared" si="27"/>
        <v>0</v>
      </c>
      <c r="BI268" s="143">
        <f t="shared" si="28"/>
        <v>0</v>
      </c>
      <c r="BJ268" s="16" t="s">
        <v>86</v>
      </c>
      <c r="BK268" s="143">
        <f t="shared" si="29"/>
        <v>0</v>
      </c>
      <c r="BL268" s="16" t="s">
        <v>489</v>
      </c>
      <c r="BM268" s="142" t="s">
        <v>1454</v>
      </c>
    </row>
    <row r="269" spans="2:65" s="1" customFormat="1" ht="24.2" customHeight="1">
      <c r="B269" s="31"/>
      <c r="C269" s="173" t="s">
        <v>983</v>
      </c>
      <c r="D269" s="173" t="s">
        <v>644</v>
      </c>
      <c r="E269" s="174" t="s">
        <v>2742</v>
      </c>
      <c r="F269" s="175" t="s">
        <v>2741</v>
      </c>
      <c r="G269" s="176" t="s">
        <v>1645</v>
      </c>
      <c r="H269" s="177">
        <v>3</v>
      </c>
      <c r="I269" s="178"/>
      <c r="J269" s="179">
        <f t="shared" si="20"/>
        <v>0</v>
      </c>
      <c r="K269" s="175" t="s">
        <v>1</v>
      </c>
      <c r="L269" s="180"/>
      <c r="M269" s="181" t="s">
        <v>1</v>
      </c>
      <c r="N269" s="182" t="s">
        <v>43</v>
      </c>
      <c r="P269" s="140">
        <f t="shared" si="21"/>
        <v>0</v>
      </c>
      <c r="Q269" s="140">
        <v>0</v>
      </c>
      <c r="R269" s="140">
        <f t="shared" si="22"/>
        <v>0</v>
      </c>
      <c r="S269" s="140">
        <v>0</v>
      </c>
      <c r="T269" s="141">
        <f t="shared" si="23"/>
        <v>0</v>
      </c>
      <c r="AR269" s="142" t="s">
        <v>1727</v>
      </c>
      <c r="AT269" s="142" t="s">
        <v>644</v>
      </c>
      <c r="AU269" s="142" t="s">
        <v>86</v>
      </c>
      <c r="AY269" s="16" t="s">
        <v>162</v>
      </c>
      <c r="BE269" s="143">
        <f t="shared" si="24"/>
        <v>0</v>
      </c>
      <c r="BF269" s="143">
        <f t="shared" si="25"/>
        <v>0</v>
      </c>
      <c r="BG269" s="143">
        <f t="shared" si="26"/>
        <v>0</v>
      </c>
      <c r="BH269" s="143">
        <f t="shared" si="27"/>
        <v>0</v>
      </c>
      <c r="BI269" s="143">
        <f t="shared" si="28"/>
        <v>0</v>
      </c>
      <c r="BJ269" s="16" t="s">
        <v>86</v>
      </c>
      <c r="BK269" s="143">
        <f t="shared" si="29"/>
        <v>0</v>
      </c>
      <c r="BL269" s="16" t="s">
        <v>489</v>
      </c>
      <c r="BM269" s="142" t="s">
        <v>1464</v>
      </c>
    </row>
    <row r="270" spans="2:65" s="1" customFormat="1" ht="24.2" customHeight="1">
      <c r="B270" s="31"/>
      <c r="C270" s="131" t="s">
        <v>988</v>
      </c>
      <c r="D270" s="131" t="s">
        <v>165</v>
      </c>
      <c r="E270" s="132" t="s">
        <v>2743</v>
      </c>
      <c r="F270" s="133" t="s">
        <v>2744</v>
      </c>
      <c r="G270" s="134" t="s">
        <v>1645</v>
      </c>
      <c r="H270" s="135">
        <v>6</v>
      </c>
      <c r="I270" s="136"/>
      <c r="J270" s="137">
        <f t="shared" si="20"/>
        <v>0</v>
      </c>
      <c r="K270" s="133" t="s">
        <v>1</v>
      </c>
      <c r="L270" s="31"/>
      <c r="M270" s="138" t="s">
        <v>1</v>
      </c>
      <c r="N270" s="139" t="s">
        <v>43</v>
      </c>
      <c r="P270" s="140">
        <f t="shared" si="21"/>
        <v>0</v>
      </c>
      <c r="Q270" s="140">
        <v>0</v>
      </c>
      <c r="R270" s="140">
        <f t="shared" si="22"/>
        <v>0</v>
      </c>
      <c r="S270" s="140">
        <v>0</v>
      </c>
      <c r="T270" s="141">
        <f t="shared" si="23"/>
        <v>0</v>
      </c>
      <c r="AR270" s="142" t="s">
        <v>489</v>
      </c>
      <c r="AT270" s="142" t="s">
        <v>165</v>
      </c>
      <c r="AU270" s="142" t="s">
        <v>86</v>
      </c>
      <c r="AY270" s="16" t="s">
        <v>162</v>
      </c>
      <c r="BE270" s="143">
        <f t="shared" si="24"/>
        <v>0</v>
      </c>
      <c r="BF270" s="143">
        <f t="shared" si="25"/>
        <v>0</v>
      </c>
      <c r="BG270" s="143">
        <f t="shared" si="26"/>
        <v>0</v>
      </c>
      <c r="BH270" s="143">
        <f t="shared" si="27"/>
        <v>0</v>
      </c>
      <c r="BI270" s="143">
        <f t="shared" si="28"/>
        <v>0</v>
      </c>
      <c r="BJ270" s="16" t="s">
        <v>86</v>
      </c>
      <c r="BK270" s="143">
        <f t="shared" si="29"/>
        <v>0</v>
      </c>
      <c r="BL270" s="16" t="s">
        <v>489</v>
      </c>
      <c r="BM270" s="142" t="s">
        <v>1475</v>
      </c>
    </row>
    <row r="271" spans="2:65" s="1" customFormat="1" ht="24.2" customHeight="1">
      <c r="B271" s="31"/>
      <c r="C271" s="173" t="s">
        <v>993</v>
      </c>
      <c r="D271" s="173" t="s">
        <v>644</v>
      </c>
      <c r="E271" s="174" t="s">
        <v>2745</v>
      </c>
      <c r="F271" s="175" t="s">
        <v>2744</v>
      </c>
      <c r="G271" s="176" t="s">
        <v>1645</v>
      </c>
      <c r="H271" s="177">
        <v>6</v>
      </c>
      <c r="I271" s="178"/>
      <c r="J271" s="179">
        <f t="shared" si="20"/>
        <v>0</v>
      </c>
      <c r="K271" s="175" t="s">
        <v>1</v>
      </c>
      <c r="L271" s="180"/>
      <c r="M271" s="181" t="s">
        <v>1</v>
      </c>
      <c r="N271" s="182" t="s">
        <v>43</v>
      </c>
      <c r="P271" s="140">
        <f t="shared" si="21"/>
        <v>0</v>
      </c>
      <c r="Q271" s="140">
        <v>0</v>
      </c>
      <c r="R271" s="140">
        <f t="shared" si="22"/>
        <v>0</v>
      </c>
      <c r="S271" s="140">
        <v>0</v>
      </c>
      <c r="T271" s="141">
        <f t="shared" si="23"/>
        <v>0</v>
      </c>
      <c r="AR271" s="142" t="s">
        <v>1727</v>
      </c>
      <c r="AT271" s="142" t="s">
        <v>644</v>
      </c>
      <c r="AU271" s="142" t="s">
        <v>86</v>
      </c>
      <c r="AY271" s="16" t="s">
        <v>162</v>
      </c>
      <c r="BE271" s="143">
        <f t="shared" si="24"/>
        <v>0</v>
      </c>
      <c r="BF271" s="143">
        <f t="shared" si="25"/>
        <v>0</v>
      </c>
      <c r="BG271" s="143">
        <f t="shared" si="26"/>
        <v>0</v>
      </c>
      <c r="BH271" s="143">
        <f t="shared" si="27"/>
        <v>0</v>
      </c>
      <c r="BI271" s="143">
        <f t="shared" si="28"/>
        <v>0</v>
      </c>
      <c r="BJ271" s="16" t="s">
        <v>86</v>
      </c>
      <c r="BK271" s="143">
        <f t="shared" si="29"/>
        <v>0</v>
      </c>
      <c r="BL271" s="16" t="s">
        <v>489</v>
      </c>
      <c r="BM271" s="142" t="s">
        <v>1487</v>
      </c>
    </row>
    <row r="272" spans="2:65" s="1" customFormat="1" ht="37.9" customHeight="1">
      <c r="B272" s="31"/>
      <c r="C272" s="131" t="s">
        <v>997</v>
      </c>
      <c r="D272" s="131" t="s">
        <v>165</v>
      </c>
      <c r="E272" s="132" t="s">
        <v>2746</v>
      </c>
      <c r="F272" s="133" t="s">
        <v>2747</v>
      </c>
      <c r="G272" s="134" t="s">
        <v>1645</v>
      </c>
      <c r="H272" s="135">
        <v>2</v>
      </c>
      <c r="I272" s="136"/>
      <c r="J272" s="137">
        <f t="shared" si="20"/>
        <v>0</v>
      </c>
      <c r="K272" s="133" t="s">
        <v>1</v>
      </c>
      <c r="L272" s="31"/>
      <c r="M272" s="138" t="s">
        <v>1</v>
      </c>
      <c r="N272" s="139" t="s">
        <v>43</v>
      </c>
      <c r="P272" s="140">
        <f t="shared" si="21"/>
        <v>0</v>
      </c>
      <c r="Q272" s="140">
        <v>0</v>
      </c>
      <c r="R272" s="140">
        <f t="shared" si="22"/>
        <v>0</v>
      </c>
      <c r="S272" s="140">
        <v>0</v>
      </c>
      <c r="T272" s="141">
        <f t="shared" si="23"/>
        <v>0</v>
      </c>
      <c r="AR272" s="142" t="s">
        <v>489</v>
      </c>
      <c r="AT272" s="142" t="s">
        <v>165</v>
      </c>
      <c r="AU272" s="142" t="s">
        <v>86</v>
      </c>
      <c r="AY272" s="16" t="s">
        <v>162</v>
      </c>
      <c r="BE272" s="143">
        <f t="shared" si="24"/>
        <v>0</v>
      </c>
      <c r="BF272" s="143">
        <f t="shared" si="25"/>
        <v>0</v>
      </c>
      <c r="BG272" s="143">
        <f t="shared" si="26"/>
        <v>0</v>
      </c>
      <c r="BH272" s="143">
        <f t="shared" si="27"/>
        <v>0</v>
      </c>
      <c r="BI272" s="143">
        <f t="shared" si="28"/>
        <v>0</v>
      </c>
      <c r="BJ272" s="16" t="s">
        <v>86</v>
      </c>
      <c r="BK272" s="143">
        <f t="shared" si="29"/>
        <v>0</v>
      </c>
      <c r="BL272" s="16" t="s">
        <v>489</v>
      </c>
      <c r="BM272" s="142" t="s">
        <v>1501</v>
      </c>
    </row>
    <row r="273" spans="2:65" s="1" customFormat="1" ht="37.9" customHeight="1">
      <c r="B273" s="31"/>
      <c r="C273" s="173" t="s">
        <v>1002</v>
      </c>
      <c r="D273" s="173" t="s">
        <v>644</v>
      </c>
      <c r="E273" s="174" t="s">
        <v>2748</v>
      </c>
      <c r="F273" s="175" t="s">
        <v>2747</v>
      </c>
      <c r="G273" s="176" t="s">
        <v>1645</v>
      </c>
      <c r="H273" s="177">
        <v>2</v>
      </c>
      <c r="I273" s="178"/>
      <c r="J273" s="179">
        <f t="shared" si="20"/>
        <v>0</v>
      </c>
      <c r="K273" s="175" t="s">
        <v>1</v>
      </c>
      <c r="L273" s="180"/>
      <c r="M273" s="181" t="s">
        <v>1</v>
      </c>
      <c r="N273" s="182" t="s">
        <v>43</v>
      </c>
      <c r="P273" s="140">
        <f t="shared" si="21"/>
        <v>0</v>
      </c>
      <c r="Q273" s="140">
        <v>0</v>
      </c>
      <c r="R273" s="140">
        <f t="shared" si="22"/>
        <v>0</v>
      </c>
      <c r="S273" s="140">
        <v>0</v>
      </c>
      <c r="T273" s="141">
        <f t="shared" si="23"/>
        <v>0</v>
      </c>
      <c r="AR273" s="142" t="s">
        <v>1727</v>
      </c>
      <c r="AT273" s="142" t="s">
        <v>644</v>
      </c>
      <c r="AU273" s="142" t="s">
        <v>86</v>
      </c>
      <c r="AY273" s="16" t="s">
        <v>162</v>
      </c>
      <c r="BE273" s="143">
        <f t="shared" si="24"/>
        <v>0</v>
      </c>
      <c r="BF273" s="143">
        <f t="shared" si="25"/>
        <v>0</v>
      </c>
      <c r="BG273" s="143">
        <f t="shared" si="26"/>
        <v>0</v>
      </c>
      <c r="BH273" s="143">
        <f t="shared" si="27"/>
        <v>0</v>
      </c>
      <c r="BI273" s="143">
        <f t="shared" si="28"/>
        <v>0</v>
      </c>
      <c r="BJ273" s="16" t="s">
        <v>86</v>
      </c>
      <c r="BK273" s="143">
        <f t="shared" si="29"/>
        <v>0</v>
      </c>
      <c r="BL273" s="16" t="s">
        <v>489</v>
      </c>
      <c r="BM273" s="142" t="s">
        <v>1513</v>
      </c>
    </row>
    <row r="274" spans="2:65" s="1" customFormat="1" ht="24.2" customHeight="1">
      <c r="B274" s="31"/>
      <c r="C274" s="131" t="s">
        <v>1008</v>
      </c>
      <c r="D274" s="131" t="s">
        <v>165</v>
      </c>
      <c r="E274" s="132" t="s">
        <v>2749</v>
      </c>
      <c r="F274" s="133" t="s">
        <v>2750</v>
      </c>
      <c r="G274" s="134" t="s">
        <v>1645</v>
      </c>
      <c r="H274" s="135">
        <v>1</v>
      </c>
      <c r="I274" s="136"/>
      <c r="J274" s="137">
        <f t="shared" si="20"/>
        <v>0</v>
      </c>
      <c r="K274" s="133" t="s">
        <v>1</v>
      </c>
      <c r="L274" s="31"/>
      <c r="M274" s="138" t="s">
        <v>1</v>
      </c>
      <c r="N274" s="139" t="s">
        <v>43</v>
      </c>
      <c r="P274" s="140">
        <f t="shared" si="21"/>
        <v>0</v>
      </c>
      <c r="Q274" s="140">
        <v>0</v>
      </c>
      <c r="R274" s="140">
        <f t="shared" si="22"/>
        <v>0</v>
      </c>
      <c r="S274" s="140">
        <v>0</v>
      </c>
      <c r="T274" s="141">
        <f t="shared" si="23"/>
        <v>0</v>
      </c>
      <c r="AR274" s="142" t="s">
        <v>489</v>
      </c>
      <c r="AT274" s="142" t="s">
        <v>165</v>
      </c>
      <c r="AU274" s="142" t="s">
        <v>86</v>
      </c>
      <c r="AY274" s="16" t="s">
        <v>162</v>
      </c>
      <c r="BE274" s="143">
        <f t="shared" si="24"/>
        <v>0</v>
      </c>
      <c r="BF274" s="143">
        <f t="shared" si="25"/>
        <v>0</v>
      </c>
      <c r="BG274" s="143">
        <f t="shared" si="26"/>
        <v>0</v>
      </c>
      <c r="BH274" s="143">
        <f t="shared" si="27"/>
        <v>0</v>
      </c>
      <c r="BI274" s="143">
        <f t="shared" si="28"/>
        <v>0</v>
      </c>
      <c r="BJ274" s="16" t="s">
        <v>86</v>
      </c>
      <c r="BK274" s="143">
        <f t="shared" si="29"/>
        <v>0</v>
      </c>
      <c r="BL274" s="16" t="s">
        <v>489</v>
      </c>
      <c r="BM274" s="142" t="s">
        <v>1522</v>
      </c>
    </row>
    <row r="275" spans="2:65" s="1" customFormat="1" ht="24.2" customHeight="1">
      <c r="B275" s="31"/>
      <c r="C275" s="173" t="s">
        <v>1014</v>
      </c>
      <c r="D275" s="173" t="s">
        <v>644</v>
      </c>
      <c r="E275" s="174" t="s">
        <v>2751</v>
      </c>
      <c r="F275" s="175" t="s">
        <v>2750</v>
      </c>
      <c r="G275" s="176" t="s">
        <v>1645</v>
      </c>
      <c r="H275" s="177">
        <v>1</v>
      </c>
      <c r="I275" s="178"/>
      <c r="J275" s="179">
        <f t="shared" si="20"/>
        <v>0</v>
      </c>
      <c r="K275" s="175" t="s">
        <v>1</v>
      </c>
      <c r="L275" s="180"/>
      <c r="M275" s="181" t="s">
        <v>1</v>
      </c>
      <c r="N275" s="182" t="s">
        <v>43</v>
      </c>
      <c r="P275" s="140">
        <f t="shared" si="21"/>
        <v>0</v>
      </c>
      <c r="Q275" s="140">
        <v>0</v>
      </c>
      <c r="R275" s="140">
        <f t="shared" si="22"/>
        <v>0</v>
      </c>
      <c r="S275" s="140">
        <v>0</v>
      </c>
      <c r="T275" s="141">
        <f t="shared" si="23"/>
        <v>0</v>
      </c>
      <c r="AR275" s="142" t="s">
        <v>1727</v>
      </c>
      <c r="AT275" s="142" t="s">
        <v>644</v>
      </c>
      <c r="AU275" s="142" t="s">
        <v>86</v>
      </c>
      <c r="AY275" s="16" t="s">
        <v>162</v>
      </c>
      <c r="BE275" s="143">
        <f t="shared" si="24"/>
        <v>0</v>
      </c>
      <c r="BF275" s="143">
        <f t="shared" si="25"/>
        <v>0</v>
      </c>
      <c r="BG275" s="143">
        <f t="shared" si="26"/>
        <v>0</v>
      </c>
      <c r="BH275" s="143">
        <f t="shared" si="27"/>
        <v>0</v>
      </c>
      <c r="BI275" s="143">
        <f t="shared" si="28"/>
        <v>0</v>
      </c>
      <c r="BJ275" s="16" t="s">
        <v>86</v>
      </c>
      <c r="BK275" s="143">
        <f t="shared" si="29"/>
        <v>0</v>
      </c>
      <c r="BL275" s="16" t="s">
        <v>489</v>
      </c>
      <c r="BM275" s="142" t="s">
        <v>1530</v>
      </c>
    </row>
    <row r="276" spans="2:65" s="1" customFormat="1" ht="24.2" customHeight="1">
      <c r="B276" s="31"/>
      <c r="C276" s="131" t="s">
        <v>1020</v>
      </c>
      <c r="D276" s="131" t="s">
        <v>165</v>
      </c>
      <c r="E276" s="132" t="s">
        <v>2752</v>
      </c>
      <c r="F276" s="133" t="s">
        <v>2753</v>
      </c>
      <c r="G276" s="134" t="s">
        <v>1645</v>
      </c>
      <c r="H276" s="135">
        <v>5</v>
      </c>
      <c r="I276" s="136"/>
      <c r="J276" s="137">
        <f t="shared" si="20"/>
        <v>0</v>
      </c>
      <c r="K276" s="133" t="s">
        <v>1</v>
      </c>
      <c r="L276" s="31"/>
      <c r="M276" s="138" t="s">
        <v>1</v>
      </c>
      <c r="N276" s="139" t="s">
        <v>43</v>
      </c>
      <c r="P276" s="140">
        <f t="shared" si="21"/>
        <v>0</v>
      </c>
      <c r="Q276" s="140">
        <v>0</v>
      </c>
      <c r="R276" s="140">
        <f t="shared" si="22"/>
        <v>0</v>
      </c>
      <c r="S276" s="140">
        <v>0</v>
      </c>
      <c r="T276" s="141">
        <f t="shared" si="23"/>
        <v>0</v>
      </c>
      <c r="AR276" s="142" t="s">
        <v>489</v>
      </c>
      <c r="AT276" s="142" t="s">
        <v>165</v>
      </c>
      <c r="AU276" s="142" t="s">
        <v>86</v>
      </c>
      <c r="AY276" s="16" t="s">
        <v>162</v>
      </c>
      <c r="BE276" s="143">
        <f t="shared" si="24"/>
        <v>0</v>
      </c>
      <c r="BF276" s="143">
        <f t="shared" si="25"/>
        <v>0</v>
      </c>
      <c r="BG276" s="143">
        <f t="shared" si="26"/>
        <v>0</v>
      </c>
      <c r="BH276" s="143">
        <f t="shared" si="27"/>
        <v>0</v>
      </c>
      <c r="BI276" s="143">
        <f t="shared" si="28"/>
        <v>0</v>
      </c>
      <c r="BJ276" s="16" t="s">
        <v>86</v>
      </c>
      <c r="BK276" s="143">
        <f t="shared" si="29"/>
        <v>0</v>
      </c>
      <c r="BL276" s="16" t="s">
        <v>489</v>
      </c>
      <c r="BM276" s="142" t="s">
        <v>1540</v>
      </c>
    </row>
    <row r="277" spans="2:65" s="1" customFormat="1" ht="24.2" customHeight="1">
      <c r="B277" s="31"/>
      <c r="C277" s="173" t="s">
        <v>1025</v>
      </c>
      <c r="D277" s="173" t="s">
        <v>644</v>
      </c>
      <c r="E277" s="174" t="s">
        <v>2754</v>
      </c>
      <c r="F277" s="175" t="s">
        <v>2753</v>
      </c>
      <c r="G277" s="176" t="s">
        <v>1645</v>
      </c>
      <c r="H277" s="177">
        <v>5</v>
      </c>
      <c r="I277" s="178"/>
      <c r="J277" s="179">
        <f t="shared" si="20"/>
        <v>0</v>
      </c>
      <c r="K277" s="175" t="s">
        <v>1</v>
      </c>
      <c r="L277" s="180"/>
      <c r="M277" s="181" t="s">
        <v>1</v>
      </c>
      <c r="N277" s="182" t="s">
        <v>43</v>
      </c>
      <c r="P277" s="140">
        <f t="shared" si="21"/>
        <v>0</v>
      </c>
      <c r="Q277" s="140">
        <v>0</v>
      </c>
      <c r="R277" s="140">
        <f t="shared" si="22"/>
        <v>0</v>
      </c>
      <c r="S277" s="140">
        <v>0</v>
      </c>
      <c r="T277" s="141">
        <f t="shared" si="23"/>
        <v>0</v>
      </c>
      <c r="AR277" s="142" t="s">
        <v>1727</v>
      </c>
      <c r="AT277" s="142" t="s">
        <v>644</v>
      </c>
      <c r="AU277" s="142" t="s">
        <v>86</v>
      </c>
      <c r="AY277" s="16" t="s">
        <v>162</v>
      </c>
      <c r="BE277" s="143">
        <f t="shared" si="24"/>
        <v>0</v>
      </c>
      <c r="BF277" s="143">
        <f t="shared" si="25"/>
        <v>0</v>
      </c>
      <c r="BG277" s="143">
        <f t="shared" si="26"/>
        <v>0</v>
      </c>
      <c r="BH277" s="143">
        <f t="shared" si="27"/>
        <v>0</v>
      </c>
      <c r="BI277" s="143">
        <f t="shared" si="28"/>
        <v>0</v>
      </c>
      <c r="BJ277" s="16" t="s">
        <v>86</v>
      </c>
      <c r="BK277" s="143">
        <f t="shared" si="29"/>
        <v>0</v>
      </c>
      <c r="BL277" s="16" t="s">
        <v>489</v>
      </c>
      <c r="BM277" s="142" t="s">
        <v>1552</v>
      </c>
    </row>
    <row r="278" spans="2:65" s="1" customFormat="1" ht="16.5" customHeight="1">
      <c r="B278" s="31"/>
      <c r="C278" s="131" t="s">
        <v>1029</v>
      </c>
      <c r="D278" s="131" t="s">
        <v>165</v>
      </c>
      <c r="E278" s="132" t="s">
        <v>2755</v>
      </c>
      <c r="F278" s="133" t="s">
        <v>2756</v>
      </c>
      <c r="G278" s="134" t="s">
        <v>1645</v>
      </c>
      <c r="H278" s="135">
        <v>2</v>
      </c>
      <c r="I278" s="136"/>
      <c r="J278" s="137">
        <f t="shared" si="20"/>
        <v>0</v>
      </c>
      <c r="K278" s="133" t="s">
        <v>1</v>
      </c>
      <c r="L278" s="31"/>
      <c r="M278" s="138" t="s">
        <v>1</v>
      </c>
      <c r="N278" s="139" t="s">
        <v>43</v>
      </c>
      <c r="P278" s="140">
        <f t="shared" si="21"/>
        <v>0</v>
      </c>
      <c r="Q278" s="140">
        <v>0</v>
      </c>
      <c r="R278" s="140">
        <f t="shared" si="22"/>
        <v>0</v>
      </c>
      <c r="S278" s="140">
        <v>0</v>
      </c>
      <c r="T278" s="141">
        <f t="shared" si="23"/>
        <v>0</v>
      </c>
      <c r="AR278" s="142" t="s">
        <v>489</v>
      </c>
      <c r="AT278" s="142" t="s">
        <v>165</v>
      </c>
      <c r="AU278" s="142" t="s">
        <v>86</v>
      </c>
      <c r="AY278" s="16" t="s">
        <v>162</v>
      </c>
      <c r="BE278" s="143">
        <f t="shared" si="24"/>
        <v>0</v>
      </c>
      <c r="BF278" s="143">
        <f t="shared" si="25"/>
        <v>0</v>
      </c>
      <c r="BG278" s="143">
        <f t="shared" si="26"/>
        <v>0</v>
      </c>
      <c r="BH278" s="143">
        <f t="shared" si="27"/>
        <v>0</v>
      </c>
      <c r="BI278" s="143">
        <f t="shared" si="28"/>
        <v>0</v>
      </c>
      <c r="BJ278" s="16" t="s">
        <v>86</v>
      </c>
      <c r="BK278" s="143">
        <f t="shared" si="29"/>
        <v>0</v>
      </c>
      <c r="BL278" s="16" t="s">
        <v>489</v>
      </c>
      <c r="BM278" s="142" t="s">
        <v>1561</v>
      </c>
    </row>
    <row r="279" spans="2:65" s="1" customFormat="1" ht="16.5" customHeight="1">
      <c r="B279" s="31"/>
      <c r="C279" s="173" t="s">
        <v>1034</v>
      </c>
      <c r="D279" s="173" t="s">
        <v>644</v>
      </c>
      <c r="E279" s="174" t="s">
        <v>2757</v>
      </c>
      <c r="F279" s="175" t="s">
        <v>2756</v>
      </c>
      <c r="G279" s="176" t="s">
        <v>1645</v>
      </c>
      <c r="H279" s="177">
        <v>2</v>
      </c>
      <c r="I279" s="178"/>
      <c r="J279" s="179">
        <f t="shared" si="20"/>
        <v>0</v>
      </c>
      <c r="K279" s="175" t="s">
        <v>1</v>
      </c>
      <c r="L279" s="180"/>
      <c r="M279" s="181" t="s">
        <v>1</v>
      </c>
      <c r="N279" s="182" t="s">
        <v>43</v>
      </c>
      <c r="P279" s="140">
        <f t="shared" si="21"/>
        <v>0</v>
      </c>
      <c r="Q279" s="140">
        <v>0</v>
      </c>
      <c r="R279" s="140">
        <f t="shared" si="22"/>
        <v>0</v>
      </c>
      <c r="S279" s="140">
        <v>0</v>
      </c>
      <c r="T279" s="141">
        <f t="shared" si="23"/>
        <v>0</v>
      </c>
      <c r="AR279" s="142" t="s">
        <v>1727</v>
      </c>
      <c r="AT279" s="142" t="s">
        <v>644</v>
      </c>
      <c r="AU279" s="142" t="s">
        <v>86</v>
      </c>
      <c r="AY279" s="16" t="s">
        <v>162</v>
      </c>
      <c r="BE279" s="143">
        <f t="shared" si="24"/>
        <v>0</v>
      </c>
      <c r="BF279" s="143">
        <f t="shared" si="25"/>
        <v>0</v>
      </c>
      <c r="BG279" s="143">
        <f t="shared" si="26"/>
        <v>0</v>
      </c>
      <c r="BH279" s="143">
        <f t="shared" si="27"/>
        <v>0</v>
      </c>
      <c r="BI279" s="143">
        <f t="shared" si="28"/>
        <v>0</v>
      </c>
      <c r="BJ279" s="16" t="s">
        <v>86</v>
      </c>
      <c r="BK279" s="143">
        <f t="shared" si="29"/>
        <v>0</v>
      </c>
      <c r="BL279" s="16" t="s">
        <v>489</v>
      </c>
      <c r="BM279" s="142" t="s">
        <v>1573</v>
      </c>
    </row>
    <row r="280" spans="2:65" s="1" customFormat="1" ht="16.5" customHeight="1">
      <c r="B280" s="31"/>
      <c r="C280" s="131" t="s">
        <v>1038</v>
      </c>
      <c r="D280" s="131" t="s">
        <v>165</v>
      </c>
      <c r="E280" s="132" t="s">
        <v>2758</v>
      </c>
      <c r="F280" s="133" t="s">
        <v>2759</v>
      </c>
      <c r="G280" s="134" t="s">
        <v>1645</v>
      </c>
      <c r="H280" s="135">
        <v>1</v>
      </c>
      <c r="I280" s="136"/>
      <c r="J280" s="137">
        <f t="shared" ref="J280:J311" si="30">ROUND(I280*H280,2)</f>
        <v>0</v>
      </c>
      <c r="K280" s="133" t="s">
        <v>1</v>
      </c>
      <c r="L280" s="31"/>
      <c r="M280" s="138" t="s">
        <v>1</v>
      </c>
      <c r="N280" s="139" t="s">
        <v>43</v>
      </c>
      <c r="P280" s="140">
        <f t="shared" ref="P280:P311" si="31">O280*H280</f>
        <v>0</v>
      </c>
      <c r="Q280" s="140">
        <v>0</v>
      </c>
      <c r="R280" s="140">
        <f t="shared" ref="R280:R311" si="32">Q280*H280</f>
        <v>0</v>
      </c>
      <c r="S280" s="140">
        <v>0</v>
      </c>
      <c r="T280" s="141">
        <f t="shared" ref="T280:T311" si="33">S280*H280</f>
        <v>0</v>
      </c>
      <c r="AR280" s="142" t="s">
        <v>489</v>
      </c>
      <c r="AT280" s="142" t="s">
        <v>165</v>
      </c>
      <c r="AU280" s="142" t="s">
        <v>86</v>
      </c>
      <c r="AY280" s="16" t="s">
        <v>162</v>
      </c>
      <c r="BE280" s="143">
        <f t="shared" ref="BE280:BE315" si="34">IF(N280="základní",J280,0)</f>
        <v>0</v>
      </c>
      <c r="BF280" s="143">
        <f t="shared" ref="BF280:BF315" si="35">IF(N280="snížená",J280,0)</f>
        <v>0</v>
      </c>
      <c r="BG280" s="143">
        <f t="shared" ref="BG280:BG315" si="36">IF(N280="zákl. přenesená",J280,0)</f>
        <v>0</v>
      </c>
      <c r="BH280" s="143">
        <f t="shared" ref="BH280:BH315" si="37">IF(N280="sníž. přenesená",J280,0)</f>
        <v>0</v>
      </c>
      <c r="BI280" s="143">
        <f t="shared" ref="BI280:BI315" si="38">IF(N280="nulová",J280,0)</f>
        <v>0</v>
      </c>
      <c r="BJ280" s="16" t="s">
        <v>86</v>
      </c>
      <c r="BK280" s="143">
        <f t="shared" ref="BK280:BK315" si="39">ROUND(I280*H280,2)</f>
        <v>0</v>
      </c>
      <c r="BL280" s="16" t="s">
        <v>489</v>
      </c>
      <c r="BM280" s="142" t="s">
        <v>1582</v>
      </c>
    </row>
    <row r="281" spans="2:65" s="1" customFormat="1" ht="16.5" customHeight="1">
      <c r="B281" s="31"/>
      <c r="C281" s="173" t="s">
        <v>1042</v>
      </c>
      <c r="D281" s="173" t="s">
        <v>644</v>
      </c>
      <c r="E281" s="174" t="s">
        <v>2760</v>
      </c>
      <c r="F281" s="175" t="s">
        <v>2759</v>
      </c>
      <c r="G281" s="176" t="s">
        <v>1645</v>
      </c>
      <c r="H281" s="177">
        <v>1</v>
      </c>
      <c r="I281" s="178"/>
      <c r="J281" s="179">
        <f t="shared" si="30"/>
        <v>0</v>
      </c>
      <c r="K281" s="175" t="s">
        <v>1</v>
      </c>
      <c r="L281" s="180"/>
      <c r="M281" s="181" t="s">
        <v>1</v>
      </c>
      <c r="N281" s="182" t="s">
        <v>43</v>
      </c>
      <c r="P281" s="140">
        <f t="shared" si="31"/>
        <v>0</v>
      </c>
      <c r="Q281" s="140">
        <v>0</v>
      </c>
      <c r="R281" s="140">
        <f t="shared" si="32"/>
        <v>0</v>
      </c>
      <c r="S281" s="140">
        <v>0</v>
      </c>
      <c r="T281" s="141">
        <f t="shared" si="33"/>
        <v>0</v>
      </c>
      <c r="AR281" s="142" t="s">
        <v>1727</v>
      </c>
      <c r="AT281" s="142" t="s">
        <v>644</v>
      </c>
      <c r="AU281" s="142" t="s">
        <v>86</v>
      </c>
      <c r="AY281" s="16" t="s">
        <v>162</v>
      </c>
      <c r="BE281" s="143">
        <f t="shared" si="34"/>
        <v>0</v>
      </c>
      <c r="BF281" s="143">
        <f t="shared" si="35"/>
        <v>0</v>
      </c>
      <c r="BG281" s="143">
        <f t="shared" si="36"/>
        <v>0</v>
      </c>
      <c r="BH281" s="143">
        <f t="shared" si="37"/>
        <v>0</v>
      </c>
      <c r="BI281" s="143">
        <f t="shared" si="38"/>
        <v>0</v>
      </c>
      <c r="BJ281" s="16" t="s">
        <v>86</v>
      </c>
      <c r="BK281" s="143">
        <f t="shared" si="39"/>
        <v>0</v>
      </c>
      <c r="BL281" s="16" t="s">
        <v>489</v>
      </c>
      <c r="BM281" s="142" t="s">
        <v>1606</v>
      </c>
    </row>
    <row r="282" spans="2:65" s="1" customFormat="1" ht="16.5" customHeight="1">
      <c r="B282" s="31"/>
      <c r="C282" s="131" t="s">
        <v>1048</v>
      </c>
      <c r="D282" s="131" t="s">
        <v>165</v>
      </c>
      <c r="E282" s="132" t="s">
        <v>2761</v>
      </c>
      <c r="F282" s="133" t="s">
        <v>2762</v>
      </c>
      <c r="G282" s="134" t="s">
        <v>1645</v>
      </c>
      <c r="H282" s="135">
        <v>2</v>
      </c>
      <c r="I282" s="136"/>
      <c r="J282" s="137">
        <f t="shared" si="30"/>
        <v>0</v>
      </c>
      <c r="K282" s="133" t="s">
        <v>1</v>
      </c>
      <c r="L282" s="31"/>
      <c r="M282" s="138" t="s">
        <v>1</v>
      </c>
      <c r="N282" s="139" t="s">
        <v>43</v>
      </c>
      <c r="P282" s="140">
        <f t="shared" si="31"/>
        <v>0</v>
      </c>
      <c r="Q282" s="140">
        <v>0</v>
      </c>
      <c r="R282" s="140">
        <f t="shared" si="32"/>
        <v>0</v>
      </c>
      <c r="S282" s="140">
        <v>0</v>
      </c>
      <c r="T282" s="141">
        <f t="shared" si="33"/>
        <v>0</v>
      </c>
      <c r="AR282" s="142" t="s">
        <v>489</v>
      </c>
      <c r="AT282" s="142" t="s">
        <v>165</v>
      </c>
      <c r="AU282" s="142" t="s">
        <v>86</v>
      </c>
      <c r="AY282" s="16" t="s">
        <v>162</v>
      </c>
      <c r="BE282" s="143">
        <f t="shared" si="34"/>
        <v>0</v>
      </c>
      <c r="BF282" s="143">
        <f t="shared" si="35"/>
        <v>0</v>
      </c>
      <c r="BG282" s="143">
        <f t="shared" si="36"/>
        <v>0</v>
      </c>
      <c r="BH282" s="143">
        <f t="shared" si="37"/>
        <v>0</v>
      </c>
      <c r="BI282" s="143">
        <f t="shared" si="38"/>
        <v>0</v>
      </c>
      <c r="BJ282" s="16" t="s">
        <v>86</v>
      </c>
      <c r="BK282" s="143">
        <f t="shared" si="39"/>
        <v>0</v>
      </c>
      <c r="BL282" s="16" t="s">
        <v>489</v>
      </c>
      <c r="BM282" s="142" t="s">
        <v>1615</v>
      </c>
    </row>
    <row r="283" spans="2:65" s="1" customFormat="1" ht="16.5" customHeight="1">
      <c r="B283" s="31"/>
      <c r="C283" s="173" t="s">
        <v>1051</v>
      </c>
      <c r="D283" s="173" t="s">
        <v>644</v>
      </c>
      <c r="E283" s="174" t="s">
        <v>2763</v>
      </c>
      <c r="F283" s="175" t="s">
        <v>2762</v>
      </c>
      <c r="G283" s="176" t="s">
        <v>1645</v>
      </c>
      <c r="H283" s="177">
        <v>2</v>
      </c>
      <c r="I283" s="178"/>
      <c r="J283" s="179">
        <f t="shared" si="30"/>
        <v>0</v>
      </c>
      <c r="K283" s="175" t="s">
        <v>1</v>
      </c>
      <c r="L283" s="180"/>
      <c r="M283" s="181" t="s">
        <v>1</v>
      </c>
      <c r="N283" s="182" t="s">
        <v>43</v>
      </c>
      <c r="P283" s="140">
        <f t="shared" si="31"/>
        <v>0</v>
      </c>
      <c r="Q283" s="140">
        <v>0</v>
      </c>
      <c r="R283" s="140">
        <f t="shared" si="32"/>
        <v>0</v>
      </c>
      <c r="S283" s="140">
        <v>0</v>
      </c>
      <c r="T283" s="141">
        <f t="shared" si="33"/>
        <v>0</v>
      </c>
      <c r="AR283" s="142" t="s">
        <v>1727</v>
      </c>
      <c r="AT283" s="142" t="s">
        <v>644</v>
      </c>
      <c r="AU283" s="142" t="s">
        <v>86</v>
      </c>
      <c r="AY283" s="16" t="s">
        <v>162</v>
      </c>
      <c r="BE283" s="143">
        <f t="shared" si="34"/>
        <v>0</v>
      </c>
      <c r="BF283" s="143">
        <f t="shared" si="35"/>
        <v>0</v>
      </c>
      <c r="BG283" s="143">
        <f t="shared" si="36"/>
        <v>0</v>
      </c>
      <c r="BH283" s="143">
        <f t="shared" si="37"/>
        <v>0</v>
      </c>
      <c r="BI283" s="143">
        <f t="shared" si="38"/>
        <v>0</v>
      </c>
      <c r="BJ283" s="16" t="s">
        <v>86</v>
      </c>
      <c r="BK283" s="143">
        <f t="shared" si="39"/>
        <v>0</v>
      </c>
      <c r="BL283" s="16" t="s">
        <v>489</v>
      </c>
      <c r="BM283" s="142" t="s">
        <v>1624</v>
      </c>
    </row>
    <row r="284" spans="2:65" s="1" customFormat="1" ht="24.2" customHeight="1">
      <c r="B284" s="31"/>
      <c r="C284" s="131" t="s">
        <v>1056</v>
      </c>
      <c r="D284" s="131" t="s">
        <v>165</v>
      </c>
      <c r="E284" s="132" t="s">
        <v>2764</v>
      </c>
      <c r="F284" s="133" t="s">
        <v>2765</v>
      </c>
      <c r="G284" s="134" t="s">
        <v>1645</v>
      </c>
      <c r="H284" s="135">
        <v>31</v>
      </c>
      <c r="I284" s="136"/>
      <c r="J284" s="137">
        <f t="shared" si="30"/>
        <v>0</v>
      </c>
      <c r="K284" s="133" t="s">
        <v>1</v>
      </c>
      <c r="L284" s="31"/>
      <c r="M284" s="138" t="s">
        <v>1</v>
      </c>
      <c r="N284" s="139" t="s">
        <v>43</v>
      </c>
      <c r="P284" s="140">
        <f t="shared" si="31"/>
        <v>0</v>
      </c>
      <c r="Q284" s="140">
        <v>0</v>
      </c>
      <c r="R284" s="140">
        <f t="shared" si="32"/>
        <v>0</v>
      </c>
      <c r="S284" s="140">
        <v>0</v>
      </c>
      <c r="T284" s="141">
        <f t="shared" si="33"/>
        <v>0</v>
      </c>
      <c r="AR284" s="142" t="s">
        <v>489</v>
      </c>
      <c r="AT284" s="142" t="s">
        <v>165</v>
      </c>
      <c r="AU284" s="142" t="s">
        <v>86</v>
      </c>
      <c r="AY284" s="16" t="s">
        <v>162</v>
      </c>
      <c r="BE284" s="143">
        <f t="shared" si="34"/>
        <v>0</v>
      </c>
      <c r="BF284" s="143">
        <f t="shared" si="35"/>
        <v>0</v>
      </c>
      <c r="BG284" s="143">
        <f t="shared" si="36"/>
        <v>0</v>
      </c>
      <c r="BH284" s="143">
        <f t="shared" si="37"/>
        <v>0</v>
      </c>
      <c r="BI284" s="143">
        <f t="shared" si="38"/>
        <v>0</v>
      </c>
      <c r="BJ284" s="16" t="s">
        <v>86</v>
      </c>
      <c r="BK284" s="143">
        <f t="shared" si="39"/>
        <v>0</v>
      </c>
      <c r="BL284" s="16" t="s">
        <v>489</v>
      </c>
      <c r="BM284" s="142" t="s">
        <v>1632</v>
      </c>
    </row>
    <row r="285" spans="2:65" s="1" customFormat="1" ht="24.2" customHeight="1">
      <c r="B285" s="31"/>
      <c r="C285" s="173" t="s">
        <v>1061</v>
      </c>
      <c r="D285" s="173" t="s">
        <v>644</v>
      </c>
      <c r="E285" s="174" t="s">
        <v>2766</v>
      </c>
      <c r="F285" s="175" t="s">
        <v>2765</v>
      </c>
      <c r="G285" s="176" t="s">
        <v>1645</v>
      </c>
      <c r="H285" s="177">
        <v>31</v>
      </c>
      <c r="I285" s="178"/>
      <c r="J285" s="179">
        <f t="shared" si="30"/>
        <v>0</v>
      </c>
      <c r="K285" s="175" t="s">
        <v>1</v>
      </c>
      <c r="L285" s="180"/>
      <c r="M285" s="181" t="s">
        <v>1</v>
      </c>
      <c r="N285" s="182" t="s">
        <v>43</v>
      </c>
      <c r="P285" s="140">
        <f t="shared" si="31"/>
        <v>0</v>
      </c>
      <c r="Q285" s="140">
        <v>0</v>
      </c>
      <c r="R285" s="140">
        <f t="shared" si="32"/>
        <v>0</v>
      </c>
      <c r="S285" s="140">
        <v>0</v>
      </c>
      <c r="T285" s="141">
        <f t="shared" si="33"/>
        <v>0</v>
      </c>
      <c r="AR285" s="142" t="s">
        <v>1727</v>
      </c>
      <c r="AT285" s="142" t="s">
        <v>644</v>
      </c>
      <c r="AU285" s="142" t="s">
        <v>86</v>
      </c>
      <c r="AY285" s="16" t="s">
        <v>162</v>
      </c>
      <c r="BE285" s="143">
        <f t="shared" si="34"/>
        <v>0</v>
      </c>
      <c r="BF285" s="143">
        <f t="shared" si="35"/>
        <v>0</v>
      </c>
      <c r="BG285" s="143">
        <f t="shared" si="36"/>
        <v>0</v>
      </c>
      <c r="BH285" s="143">
        <f t="shared" si="37"/>
        <v>0</v>
      </c>
      <c r="BI285" s="143">
        <f t="shared" si="38"/>
        <v>0</v>
      </c>
      <c r="BJ285" s="16" t="s">
        <v>86</v>
      </c>
      <c r="BK285" s="143">
        <f t="shared" si="39"/>
        <v>0</v>
      </c>
      <c r="BL285" s="16" t="s">
        <v>489</v>
      </c>
      <c r="BM285" s="142" t="s">
        <v>1642</v>
      </c>
    </row>
    <row r="286" spans="2:65" s="1" customFormat="1" ht="24.2" customHeight="1">
      <c r="B286" s="31"/>
      <c r="C286" s="131" t="s">
        <v>1068</v>
      </c>
      <c r="D286" s="131" t="s">
        <v>165</v>
      </c>
      <c r="E286" s="132" t="s">
        <v>2767</v>
      </c>
      <c r="F286" s="133" t="s">
        <v>2768</v>
      </c>
      <c r="G286" s="134" t="s">
        <v>1645</v>
      </c>
      <c r="H286" s="135">
        <v>7</v>
      </c>
      <c r="I286" s="136"/>
      <c r="J286" s="137">
        <f t="shared" si="30"/>
        <v>0</v>
      </c>
      <c r="K286" s="133" t="s">
        <v>1</v>
      </c>
      <c r="L286" s="31"/>
      <c r="M286" s="138" t="s">
        <v>1</v>
      </c>
      <c r="N286" s="139" t="s">
        <v>43</v>
      </c>
      <c r="P286" s="140">
        <f t="shared" si="31"/>
        <v>0</v>
      </c>
      <c r="Q286" s="140">
        <v>0</v>
      </c>
      <c r="R286" s="140">
        <f t="shared" si="32"/>
        <v>0</v>
      </c>
      <c r="S286" s="140">
        <v>0</v>
      </c>
      <c r="T286" s="141">
        <f t="shared" si="33"/>
        <v>0</v>
      </c>
      <c r="AR286" s="142" t="s">
        <v>489</v>
      </c>
      <c r="AT286" s="142" t="s">
        <v>165</v>
      </c>
      <c r="AU286" s="142" t="s">
        <v>86</v>
      </c>
      <c r="AY286" s="16" t="s">
        <v>162</v>
      </c>
      <c r="BE286" s="143">
        <f t="shared" si="34"/>
        <v>0</v>
      </c>
      <c r="BF286" s="143">
        <f t="shared" si="35"/>
        <v>0</v>
      </c>
      <c r="BG286" s="143">
        <f t="shared" si="36"/>
        <v>0</v>
      </c>
      <c r="BH286" s="143">
        <f t="shared" si="37"/>
        <v>0</v>
      </c>
      <c r="BI286" s="143">
        <f t="shared" si="38"/>
        <v>0</v>
      </c>
      <c r="BJ286" s="16" t="s">
        <v>86</v>
      </c>
      <c r="BK286" s="143">
        <f t="shared" si="39"/>
        <v>0</v>
      </c>
      <c r="BL286" s="16" t="s">
        <v>489</v>
      </c>
      <c r="BM286" s="142" t="s">
        <v>1652</v>
      </c>
    </row>
    <row r="287" spans="2:65" s="1" customFormat="1" ht="24.2" customHeight="1">
      <c r="B287" s="31"/>
      <c r="C287" s="173" t="s">
        <v>1073</v>
      </c>
      <c r="D287" s="173" t="s">
        <v>644</v>
      </c>
      <c r="E287" s="174" t="s">
        <v>2769</v>
      </c>
      <c r="F287" s="175" t="s">
        <v>2768</v>
      </c>
      <c r="G287" s="176" t="s">
        <v>1645</v>
      </c>
      <c r="H287" s="177">
        <v>7</v>
      </c>
      <c r="I287" s="178"/>
      <c r="J287" s="179">
        <f t="shared" si="30"/>
        <v>0</v>
      </c>
      <c r="K287" s="175" t="s">
        <v>1</v>
      </c>
      <c r="L287" s="180"/>
      <c r="M287" s="181" t="s">
        <v>1</v>
      </c>
      <c r="N287" s="182" t="s">
        <v>43</v>
      </c>
      <c r="P287" s="140">
        <f t="shared" si="31"/>
        <v>0</v>
      </c>
      <c r="Q287" s="140">
        <v>0</v>
      </c>
      <c r="R287" s="140">
        <f t="shared" si="32"/>
        <v>0</v>
      </c>
      <c r="S287" s="140">
        <v>0</v>
      </c>
      <c r="T287" s="141">
        <f t="shared" si="33"/>
        <v>0</v>
      </c>
      <c r="AR287" s="142" t="s">
        <v>1727</v>
      </c>
      <c r="AT287" s="142" t="s">
        <v>644</v>
      </c>
      <c r="AU287" s="142" t="s">
        <v>86</v>
      </c>
      <c r="AY287" s="16" t="s">
        <v>162</v>
      </c>
      <c r="BE287" s="143">
        <f t="shared" si="34"/>
        <v>0</v>
      </c>
      <c r="BF287" s="143">
        <f t="shared" si="35"/>
        <v>0</v>
      </c>
      <c r="BG287" s="143">
        <f t="shared" si="36"/>
        <v>0</v>
      </c>
      <c r="BH287" s="143">
        <f t="shared" si="37"/>
        <v>0</v>
      </c>
      <c r="BI287" s="143">
        <f t="shared" si="38"/>
        <v>0</v>
      </c>
      <c r="BJ287" s="16" t="s">
        <v>86</v>
      </c>
      <c r="BK287" s="143">
        <f t="shared" si="39"/>
        <v>0</v>
      </c>
      <c r="BL287" s="16" t="s">
        <v>489</v>
      </c>
      <c r="BM287" s="142" t="s">
        <v>1661</v>
      </c>
    </row>
    <row r="288" spans="2:65" s="1" customFormat="1" ht="16.5" customHeight="1">
      <c r="B288" s="31"/>
      <c r="C288" s="131" t="s">
        <v>1081</v>
      </c>
      <c r="D288" s="131" t="s">
        <v>165</v>
      </c>
      <c r="E288" s="132" t="s">
        <v>2770</v>
      </c>
      <c r="F288" s="133" t="s">
        <v>2771</v>
      </c>
      <c r="G288" s="134" t="s">
        <v>1645</v>
      </c>
      <c r="H288" s="135">
        <v>235</v>
      </c>
      <c r="I288" s="136"/>
      <c r="J288" s="137">
        <f t="shared" si="30"/>
        <v>0</v>
      </c>
      <c r="K288" s="133" t="s">
        <v>1</v>
      </c>
      <c r="L288" s="31"/>
      <c r="M288" s="138" t="s">
        <v>1</v>
      </c>
      <c r="N288" s="139" t="s">
        <v>43</v>
      </c>
      <c r="P288" s="140">
        <f t="shared" si="31"/>
        <v>0</v>
      </c>
      <c r="Q288" s="140">
        <v>0</v>
      </c>
      <c r="R288" s="140">
        <f t="shared" si="32"/>
        <v>0</v>
      </c>
      <c r="S288" s="140">
        <v>0</v>
      </c>
      <c r="T288" s="141">
        <f t="shared" si="33"/>
        <v>0</v>
      </c>
      <c r="AR288" s="142" t="s">
        <v>489</v>
      </c>
      <c r="AT288" s="142" t="s">
        <v>165</v>
      </c>
      <c r="AU288" s="142" t="s">
        <v>86</v>
      </c>
      <c r="AY288" s="16" t="s">
        <v>162</v>
      </c>
      <c r="BE288" s="143">
        <f t="shared" si="34"/>
        <v>0</v>
      </c>
      <c r="BF288" s="143">
        <f t="shared" si="35"/>
        <v>0</v>
      </c>
      <c r="BG288" s="143">
        <f t="shared" si="36"/>
        <v>0</v>
      </c>
      <c r="BH288" s="143">
        <f t="shared" si="37"/>
        <v>0</v>
      </c>
      <c r="BI288" s="143">
        <f t="shared" si="38"/>
        <v>0</v>
      </c>
      <c r="BJ288" s="16" t="s">
        <v>86</v>
      </c>
      <c r="BK288" s="143">
        <f t="shared" si="39"/>
        <v>0</v>
      </c>
      <c r="BL288" s="16" t="s">
        <v>489</v>
      </c>
      <c r="BM288" s="142" t="s">
        <v>1671</v>
      </c>
    </row>
    <row r="289" spans="2:65" s="1" customFormat="1" ht="16.5" customHeight="1">
      <c r="B289" s="31"/>
      <c r="C289" s="173" t="s">
        <v>1085</v>
      </c>
      <c r="D289" s="173" t="s">
        <v>644</v>
      </c>
      <c r="E289" s="174" t="s">
        <v>2772</v>
      </c>
      <c r="F289" s="175" t="s">
        <v>2771</v>
      </c>
      <c r="G289" s="176" t="s">
        <v>1645</v>
      </c>
      <c r="H289" s="177">
        <v>235</v>
      </c>
      <c r="I289" s="178"/>
      <c r="J289" s="179">
        <f t="shared" si="30"/>
        <v>0</v>
      </c>
      <c r="K289" s="175" t="s">
        <v>1</v>
      </c>
      <c r="L289" s="180"/>
      <c r="M289" s="181" t="s">
        <v>1</v>
      </c>
      <c r="N289" s="182" t="s">
        <v>43</v>
      </c>
      <c r="P289" s="140">
        <f t="shared" si="31"/>
        <v>0</v>
      </c>
      <c r="Q289" s="140">
        <v>0</v>
      </c>
      <c r="R289" s="140">
        <f t="shared" si="32"/>
        <v>0</v>
      </c>
      <c r="S289" s="140">
        <v>0</v>
      </c>
      <c r="T289" s="141">
        <f t="shared" si="33"/>
        <v>0</v>
      </c>
      <c r="AR289" s="142" t="s">
        <v>1727</v>
      </c>
      <c r="AT289" s="142" t="s">
        <v>644</v>
      </c>
      <c r="AU289" s="142" t="s">
        <v>86</v>
      </c>
      <c r="AY289" s="16" t="s">
        <v>162</v>
      </c>
      <c r="BE289" s="143">
        <f t="shared" si="34"/>
        <v>0</v>
      </c>
      <c r="BF289" s="143">
        <f t="shared" si="35"/>
        <v>0</v>
      </c>
      <c r="BG289" s="143">
        <f t="shared" si="36"/>
        <v>0</v>
      </c>
      <c r="BH289" s="143">
        <f t="shared" si="37"/>
        <v>0</v>
      </c>
      <c r="BI289" s="143">
        <f t="shared" si="38"/>
        <v>0</v>
      </c>
      <c r="BJ289" s="16" t="s">
        <v>86</v>
      </c>
      <c r="BK289" s="143">
        <f t="shared" si="39"/>
        <v>0</v>
      </c>
      <c r="BL289" s="16" t="s">
        <v>489</v>
      </c>
      <c r="BM289" s="142" t="s">
        <v>1679</v>
      </c>
    </row>
    <row r="290" spans="2:65" s="1" customFormat="1" ht="24.2" customHeight="1">
      <c r="B290" s="31"/>
      <c r="C290" s="131" t="s">
        <v>1093</v>
      </c>
      <c r="D290" s="131" t="s">
        <v>165</v>
      </c>
      <c r="E290" s="132" t="s">
        <v>2773</v>
      </c>
      <c r="F290" s="133" t="s">
        <v>2774</v>
      </c>
      <c r="G290" s="134" t="s">
        <v>1645</v>
      </c>
      <c r="H290" s="135">
        <v>195</v>
      </c>
      <c r="I290" s="136"/>
      <c r="J290" s="137">
        <f t="shared" si="30"/>
        <v>0</v>
      </c>
      <c r="K290" s="133" t="s">
        <v>1</v>
      </c>
      <c r="L290" s="31"/>
      <c r="M290" s="138" t="s">
        <v>1</v>
      </c>
      <c r="N290" s="139" t="s">
        <v>43</v>
      </c>
      <c r="P290" s="140">
        <f t="shared" si="31"/>
        <v>0</v>
      </c>
      <c r="Q290" s="140">
        <v>0</v>
      </c>
      <c r="R290" s="140">
        <f t="shared" si="32"/>
        <v>0</v>
      </c>
      <c r="S290" s="140">
        <v>0</v>
      </c>
      <c r="T290" s="141">
        <f t="shared" si="33"/>
        <v>0</v>
      </c>
      <c r="AR290" s="142" t="s">
        <v>489</v>
      </c>
      <c r="AT290" s="142" t="s">
        <v>165</v>
      </c>
      <c r="AU290" s="142" t="s">
        <v>86</v>
      </c>
      <c r="AY290" s="16" t="s">
        <v>162</v>
      </c>
      <c r="BE290" s="143">
        <f t="shared" si="34"/>
        <v>0</v>
      </c>
      <c r="BF290" s="143">
        <f t="shared" si="35"/>
        <v>0</v>
      </c>
      <c r="BG290" s="143">
        <f t="shared" si="36"/>
        <v>0</v>
      </c>
      <c r="BH290" s="143">
        <f t="shared" si="37"/>
        <v>0</v>
      </c>
      <c r="BI290" s="143">
        <f t="shared" si="38"/>
        <v>0</v>
      </c>
      <c r="BJ290" s="16" t="s">
        <v>86</v>
      </c>
      <c r="BK290" s="143">
        <f t="shared" si="39"/>
        <v>0</v>
      </c>
      <c r="BL290" s="16" t="s">
        <v>489</v>
      </c>
      <c r="BM290" s="142" t="s">
        <v>1687</v>
      </c>
    </row>
    <row r="291" spans="2:65" s="1" customFormat="1" ht="24.2" customHeight="1">
      <c r="B291" s="31"/>
      <c r="C291" s="173" t="s">
        <v>1098</v>
      </c>
      <c r="D291" s="173" t="s">
        <v>644</v>
      </c>
      <c r="E291" s="174" t="s">
        <v>2775</v>
      </c>
      <c r="F291" s="175" t="s">
        <v>2774</v>
      </c>
      <c r="G291" s="176" t="s">
        <v>1645</v>
      </c>
      <c r="H291" s="177">
        <v>195</v>
      </c>
      <c r="I291" s="178"/>
      <c r="J291" s="179">
        <f t="shared" si="30"/>
        <v>0</v>
      </c>
      <c r="K291" s="175" t="s">
        <v>1</v>
      </c>
      <c r="L291" s="180"/>
      <c r="M291" s="181" t="s">
        <v>1</v>
      </c>
      <c r="N291" s="182" t="s">
        <v>43</v>
      </c>
      <c r="P291" s="140">
        <f t="shared" si="31"/>
        <v>0</v>
      </c>
      <c r="Q291" s="140">
        <v>0</v>
      </c>
      <c r="R291" s="140">
        <f t="shared" si="32"/>
        <v>0</v>
      </c>
      <c r="S291" s="140">
        <v>0</v>
      </c>
      <c r="T291" s="141">
        <f t="shared" si="33"/>
        <v>0</v>
      </c>
      <c r="AR291" s="142" t="s">
        <v>1727</v>
      </c>
      <c r="AT291" s="142" t="s">
        <v>644</v>
      </c>
      <c r="AU291" s="142" t="s">
        <v>86</v>
      </c>
      <c r="AY291" s="16" t="s">
        <v>162</v>
      </c>
      <c r="BE291" s="143">
        <f t="shared" si="34"/>
        <v>0</v>
      </c>
      <c r="BF291" s="143">
        <f t="shared" si="35"/>
        <v>0</v>
      </c>
      <c r="BG291" s="143">
        <f t="shared" si="36"/>
        <v>0</v>
      </c>
      <c r="BH291" s="143">
        <f t="shared" si="37"/>
        <v>0</v>
      </c>
      <c r="BI291" s="143">
        <f t="shared" si="38"/>
        <v>0</v>
      </c>
      <c r="BJ291" s="16" t="s">
        <v>86</v>
      </c>
      <c r="BK291" s="143">
        <f t="shared" si="39"/>
        <v>0</v>
      </c>
      <c r="BL291" s="16" t="s">
        <v>489</v>
      </c>
      <c r="BM291" s="142" t="s">
        <v>1695</v>
      </c>
    </row>
    <row r="292" spans="2:65" s="1" customFormat="1" ht="16.5" customHeight="1">
      <c r="B292" s="31"/>
      <c r="C292" s="131" t="s">
        <v>1103</v>
      </c>
      <c r="D292" s="131" t="s">
        <v>165</v>
      </c>
      <c r="E292" s="132" t="s">
        <v>2776</v>
      </c>
      <c r="F292" s="133" t="s">
        <v>2777</v>
      </c>
      <c r="G292" s="134" t="s">
        <v>1645</v>
      </c>
      <c r="H292" s="135">
        <v>85</v>
      </c>
      <c r="I292" s="136"/>
      <c r="J292" s="137">
        <f t="shared" si="30"/>
        <v>0</v>
      </c>
      <c r="K292" s="133" t="s">
        <v>1</v>
      </c>
      <c r="L292" s="31"/>
      <c r="M292" s="138" t="s">
        <v>1</v>
      </c>
      <c r="N292" s="139" t="s">
        <v>43</v>
      </c>
      <c r="P292" s="140">
        <f t="shared" si="31"/>
        <v>0</v>
      </c>
      <c r="Q292" s="140">
        <v>0</v>
      </c>
      <c r="R292" s="140">
        <f t="shared" si="32"/>
        <v>0</v>
      </c>
      <c r="S292" s="140">
        <v>0</v>
      </c>
      <c r="T292" s="141">
        <f t="shared" si="33"/>
        <v>0</v>
      </c>
      <c r="AR292" s="142" t="s">
        <v>489</v>
      </c>
      <c r="AT292" s="142" t="s">
        <v>165</v>
      </c>
      <c r="AU292" s="142" t="s">
        <v>86</v>
      </c>
      <c r="AY292" s="16" t="s">
        <v>162</v>
      </c>
      <c r="BE292" s="143">
        <f t="shared" si="34"/>
        <v>0</v>
      </c>
      <c r="BF292" s="143">
        <f t="shared" si="35"/>
        <v>0</v>
      </c>
      <c r="BG292" s="143">
        <f t="shared" si="36"/>
        <v>0</v>
      </c>
      <c r="BH292" s="143">
        <f t="shared" si="37"/>
        <v>0</v>
      </c>
      <c r="BI292" s="143">
        <f t="shared" si="38"/>
        <v>0</v>
      </c>
      <c r="BJ292" s="16" t="s">
        <v>86</v>
      </c>
      <c r="BK292" s="143">
        <f t="shared" si="39"/>
        <v>0</v>
      </c>
      <c r="BL292" s="16" t="s">
        <v>489</v>
      </c>
      <c r="BM292" s="142" t="s">
        <v>1703</v>
      </c>
    </row>
    <row r="293" spans="2:65" s="1" customFormat="1" ht="16.5" customHeight="1">
      <c r="B293" s="31"/>
      <c r="C293" s="173" t="s">
        <v>1107</v>
      </c>
      <c r="D293" s="173" t="s">
        <v>644</v>
      </c>
      <c r="E293" s="174" t="s">
        <v>2778</v>
      </c>
      <c r="F293" s="175" t="s">
        <v>2777</v>
      </c>
      <c r="G293" s="176" t="s">
        <v>1645</v>
      </c>
      <c r="H293" s="177">
        <v>85</v>
      </c>
      <c r="I293" s="178"/>
      <c r="J293" s="179">
        <f t="shared" si="30"/>
        <v>0</v>
      </c>
      <c r="K293" s="175" t="s">
        <v>1</v>
      </c>
      <c r="L293" s="180"/>
      <c r="M293" s="181" t="s">
        <v>1</v>
      </c>
      <c r="N293" s="182" t="s">
        <v>43</v>
      </c>
      <c r="P293" s="140">
        <f t="shared" si="31"/>
        <v>0</v>
      </c>
      <c r="Q293" s="140">
        <v>0</v>
      </c>
      <c r="R293" s="140">
        <f t="shared" si="32"/>
        <v>0</v>
      </c>
      <c r="S293" s="140">
        <v>0</v>
      </c>
      <c r="T293" s="141">
        <f t="shared" si="33"/>
        <v>0</v>
      </c>
      <c r="AR293" s="142" t="s">
        <v>1727</v>
      </c>
      <c r="AT293" s="142" t="s">
        <v>644</v>
      </c>
      <c r="AU293" s="142" t="s">
        <v>86</v>
      </c>
      <c r="AY293" s="16" t="s">
        <v>162</v>
      </c>
      <c r="BE293" s="143">
        <f t="shared" si="34"/>
        <v>0</v>
      </c>
      <c r="BF293" s="143">
        <f t="shared" si="35"/>
        <v>0</v>
      </c>
      <c r="BG293" s="143">
        <f t="shared" si="36"/>
        <v>0</v>
      </c>
      <c r="BH293" s="143">
        <f t="shared" si="37"/>
        <v>0</v>
      </c>
      <c r="BI293" s="143">
        <f t="shared" si="38"/>
        <v>0</v>
      </c>
      <c r="BJ293" s="16" t="s">
        <v>86</v>
      </c>
      <c r="BK293" s="143">
        <f t="shared" si="39"/>
        <v>0</v>
      </c>
      <c r="BL293" s="16" t="s">
        <v>489</v>
      </c>
      <c r="BM293" s="142" t="s">
        <v>1711</v>
      </c>
    </row>
    <row r="294" spans="2:65" s="1" customFormat="1" ht="44.25" customHeight="1">
      <c r="B294" s="31"/>
      <c r="C294" s="131" t="s">
        <v>1111</v>
      </c>
      <c r="D294" s="131" t="s">
        <v>165</v>
      </c>
      <c r="E294" s="132" t="s">
        <v>2779</v>
      </c>
      <c r="F294" s="133" t="s">
        <v>2780</v>
      </c>
      <c r="G294" s="134" t="s">
        <v>1645</v>
      </c>
      <c r="H294" s="135">
        <v>1</v>
      </c>
      <c r="I294" s="136"/>
      <c r="J294" s="137">
        <f t="shared" si="30"/>
        <v>0</v>
      </c>
      <c r="K294" s="133" t="s">
        <v>1</v>
      </c>
      <c r="L294" s="31"/>
      <c r="M294" s="138" t="s">
        <v>1</v>
      </c>
      <c r="N294" s="139" t="s">
        <v>43</v>
      </c>
      <c r="P294" s="140">
        <f t="shared" si="31"/>
        <v>0</v>
      </c>
      <c r="Q294" s="140">
        <v>0</v>
      </c>
      <c r="R294" s="140">
        <f t="shared" si="32"/>
        <v>0</v>
      </c>
      <c r="S294" s="140">
        <v>0</v>
      </c>
      <c r="T294" s="141">
        <f t="shared" si="33"/>
        <v>0</v>
      </c>
      <c r="AR294" s="142" t="s">
        <v>489</v>
      </c>
      <c r="AT294" s="142" t="s">
        <v>165</v>
      </c>
      <c r="AU294" s="142" t="s">
        <v>86</v>
      </c>
      <c r="AY294" s="16" t="s">
        <v>162</v>
      </c>
      <c r="BE294" s="143">
        <f t="shared" si="34"/>
        <v>0</v>
      </c>
      <c r="BF294" s="143">
        <f t="shared" si="35"/>
        <v>0</v>
      </c>
      <c r="BG294" s="143">
        <f t="shared" si="36"/>
        <v>0</v>
      </c>
      <c r="BH294" s="143">
        <f t="shared" si="37"/>
        <v>0</v>
      </c>
      <c r="BI294" s="143">
        <f t="shared" si="38"/>
        <v>0</v>
      </c>
      <c r="BJ294" s="16" t="s">
        <v>86</v>
      </c>
      <c r="BK294" s="143">
        <f t="shared" si="39"/>
        <v>0</v>
      </c>
      <c r="BL294" s="16" t="s">
        <v>489</v>
      </c>
      <c r="BM294" s="142" t="s">
        <v>1719</v>
      </c>
    </row>
    <row r="295" spans="2:65" s="1" customFormat="1" ht="44.25" customHeight="1">
      <c r="B295" s="31"/>
      <c r="C295" s="173" t="s">
        <v>1117</v>
      </c>
      <c r="D295" s="173" t="s">
        <v>644</v>
      </c>
      <c r="E295" s="174" t="s">
        <v>2781</v>
      </c>
      <c r="F295" s="175" t="s">
        <v>2780</v>
      </c>
      <c r="G295" s="176" t="s">
        <v>1645</v>
      </c>
      <c r="H295" s="177">
        <v>1</v>
      </c>
      <c r="I295" s="178"/>
      <c r="J295" s="179">
        <f t="shared" si="30"/>
        <v>0</v>
      </c>
      <c r="K295" s="175" t="s">
        <v>1</v>
      </c>
      <c r="L295" s="180"/>
      <c r="M295" s="181" t="s">
        <v>1</v>
      </c>
      <c r="N295" s="182" t="s">
        <v>43</v>
      </c>
      <c r="P295" s="140">
        <f t="shared" si="31"/>
        <v>0</v>
      </c>
      <c r="Q295" s="140">
        <v>0</v>
      </c>
      <c r="R295" s="140">
        <f t="shared" si="32"/>
        <v>0</v>
      </c>
      <c r="S295" s="140">
        <v>0</v>
      </c>
      <c r="T295" s="141">
        <f t="shared" si="33"/>
        <v>0</v>
      </c>
      <c r="AR295" s="142" t="s">
        <v>1727</v>
      </c>
      <c r="AT295" s="142" t="s">
        <v>644</v>
      </c>
      <c r="AU295" s="142" t="s">
        <v>86</v>
      </c>
      <c r="AY295" s="16" t="s">
        <v>162</v>
      </c>
      <c r="BE295" s="143">
        <f t="shared" si="34"/>
        <v>0</v>
      </c>
      <c r="BF295" s="143">
        <f t="shared" si="35"/>
        <v>0</v>
      </c>
      <c r="BG295" s="143">
        <f t="shared" si="36"/>
        <v>0</v>
      </c>
      <c r="BH295" s="143">
        <f t="shared" si="37"/>
        <v>0</v>
      </c>
      <c r="BI295" s="143">
        <f t="shared" si="38"/>
        <v>0</v>
      </c>
      <c r="BJ295" s="16" t="s">
        <v>86</v>
      </c>
      <c r="BK295" s="143">
        <f t="shared" si="39"/>
        <v>0</v>
      </c>
      <c r="BL295" s="16" t="s">
        <v>489</v>
      </c>
      <c r="BM295" s="142" t="s">
        <v>1727</v>
      </c>
    </row>
    <row r="296" spans="2:65" s="1" customFormat="1" ht="16.5" customHeight="1">
      <c r="B296" s="31"/>
      <c r="C296" s="131" t="s">
        <v>1123</v>
      </c>
      <c r="D296" s="131" t="s">
        <v>165</v>
      </c>
      <c r="E296" s="132" t="s">
        <v>2782</v>
      </c>
      <c r="F296" s="133" t="s">
        <v>2783</v>
      </c>
      <c r="G296" s="134" t="s">
        <v>644</v>
      </c>
      <c r="H296" s="135">
        <v>75</v>
      </c>
      <c r="I296" s="136"/>
      <c r="J296" s="137">
        <f t="shared" si="30"/>
        <v>0</v>
      </c>
      <c r="K296" s="133" t="s">
        <v>1</v>
      </c>
      <c r="L296" s="31"/>
      <c r="M296" s="138" t="s">
        <v>1</v>
      </c>
      <c r="N296" s="139" t="s">
        <v>43</v>
      </c>
      <c r="P296" s="140">
        <f t="shared" si="31"/>
        <v>0</v>
      </c>
      <c r="Q296" s="140">
        <v>0</v>
      </c>
      <c r="R296" s="140">
        <f t="shared" si="32"/>
        <v>0</v>
      </c>
      <c r="S296" s="140">
        <v>0</v>
      </c>
      <c r="T296" s="141">
        <f t="shared" si="33"/>
        <v>0</v>
      </c>
      <c r="AR296" s="142" t="s">
        <v>489</v>
      </c>
      <c r="AT296" s="142" t="s">
        <v>165</v>
      </c>
      <c r="AU296" s="142" t="s">
        <v>86</v>
      </c>
      <c r="AY296" s="16" t="s">
        <v>162</v>
      </c>
      <c r="BE296" s="143">
        <f t="shared" si="34"/>
        <v>0</v>
      </c>
      <c r="BF296" s="143">
        <f t="shared" si="35"/>
        <v>0</v>
      </c>
      <c r="BG296" s="143">
        <f t="shared" si="36"/>
        <v>0</v>
      </c>
      <c r="BH296" s="143">
        <f t="shared" si="37"/>
        <v>0</v>
      </c>
      <c r="BI296" s="143">
        <f t="shared" si="38"/>
        <v>0</v>
      </c>
      <c r="BJ296" s="16" t="s">
        <v>86</v>
      </c>
      <c r="BK296" s="143">
        <f t="shared" si="39"/>
        <v>0</v>
      </c>
      <c r="BL296" s="16" t="s">
        <v>489</v>
      </c>
      <c r="BM296" s="142" t="s">
        <v>1735</v>
      </c>
    </row>
    <row r="297" spans="2:65" s="1" customFormat="1" ht="16.5" customHeight="1">
      <c r="B297" s="31"/>
      <c r="C297" s="173" t="s">
        <v>1127</v>
      </c>
      <c r="D297" s="173" t="s">
        <v>644</v>
      </c>
      <c r="E297" s="174" t="s">
        <v>2784</v>
      </c>
      <c r="F297" s="175" t="s">
        <v>2783</v>
      </c>
      <c r="G297" s="176" t="s">
        <v>644</v>
      </c>
      <c r="H297" s="177">
        <v>75</v>
      </c>
      <c r="I297" s="178"/>
      <c r="J297" s="179">
        <f t="shared" si="30"/>
        <v>0</v>
      </c>
      <c r="K297" s="175" t="s">
        <v>1</v>
      </c>
      <c r="L297" s="180"/>
      <c r="M297" s="181" t="s">
        <v>1</v>
      </c>
      <c r="N297" s="182" t="s">
        <v>43</v>
      </c>
      <c r="P297" s="140">
        <f t="shared" si="31"/>
        <v>0</v>
      </c>
      <c r="Q297" s="140">
        <v>0</v>
      </c>
      <c r="R297" s="140">
        <f t="shared" si="32"/>
        <v>0</v>
      </c>
      <c r="S297" s="140">
        <v>0</v>
      </c>
      <c r="T297" s="141">
        <f t="shared" si="33"/>
        <v>0</v>
      </c>
      <c r="AR297" s="142" t="s">
        <v>1727</v>
      </c>
      <c r="AT297" s="142" t="s">
        <v>644</v>
      </c>
      <c r="AU297" s="142" t="s">
        <v>86</v>
      </c>
      <c r="AY297" s="16" t="s">
        <v>162</v>
      </c>
      <c r="BE297" s="143">
        <f t="shared" si="34"/>
        <v>0</v>
      </c>
      <c r="BF297" s="143">
        <f t="shared" si="35"/>
        <v>0</v>
      </c>
      <c r="BG297" s="143">
        <f t="shared" si="36"/>
        <v>0</v>
      </c>
      <c r="BH297" s="143">
        <f t="shared" si="37"/>
        <v>0</v>
      </c>
      <c r="BI297" s="143">
        <f t="shared" si="38"/>
        <v>0</v>
      </c>
      <c r="BJ297" s="16" t="s">
        <v>86</v>
      </c>
      <c r="BK297" s="143">
        <f t="shared" si="39"/>
        <v>0</v>
      </c>
      <c r="BL297" s="16" t="s">
        <v>489</v>
      </c>
      <c r="BM297" s="142" t="s">
        <v>1743</v>
      </c>
    </row>
    <row r="298" spans="2:65" s="1" customFormat="1" ht="16.5" customHeight="1">
      <c r="B298" s="31"/>
      <c r="C298" s="131" t="s">
        <v>1131</v>
      </c>
      <c r="D298" s="131" t="s">
        <v>165</v>
      </c>
      <c r="E298" s="132" t="s">
        <v>2785</v>
      </c>
      <c r="F298" s="133" t="s">
        <v>2786</v>
      </c>
      <c r="G298" s="134" t="s">
        <v>644</v>
      </c>
      <c r="H298" s="135">
        <v>75</v>
      </c>
      <c r="I298" s="136"/>
      <c r="J298" s="137">
        <f t="shared" si="30"/>
        <v>0</v>
      </c>
      <c r="K298" s="133" t="s">
        <v>1</v>
      </c>
      <c r="L298" s="31"/>
      <c r="M298" s="138" t="s">
        <v>1</v>
      </c>
      <c r="N298" s="139" t="s">
        <v>43</v>
      </c>
      <c r="P298" s="140">
        <f t="shared" si="31"/>
        <v>0</v>
      </c>
      <c r="Q298" s="140">
        <v>0</v>
      </c>
      <c r="R298" s="140">
        <f t="shared" si="32"/>
        <v>0</v>
      </c>
      <c r="S298" s="140">
        <v>0</v>
      </c>
      <c r="T298" s="141">
        <f t="shared" si="33"/>
        <v>0</v>
      </c>
      <c r="AR298" s="142" t="s">
        <v>489</v>
      </c>
      <c r="AT298" s="142" t="s">
        <v>165</v>
      </c>
      <c r="AU298" s="142" t="s">
        <v>86</v>
      </c>
      <c r="AY298" s="16" t="s">
        <v>162</v>
      </c>
      <c r="BE298" s="143">
        <f t="shared" si="34"/>
        <v>0</v>
      </c>
      <c r="BF298" s="143">
        <f t="shared" si="35"/>
        <v>0</v>
      </c>
      <c r="BG298" s="143">
        <f t="shared" si="36"/>
        <v>0</v>
      </c>
      <c r="BH298" s="143">
        <f t="shared" si="37"/>
        <v>0</v>
      </c>
      <c r="BI298" s="143">
        <f t="shared" si="38"/>
        <v>0</v>
      </c>
      <c r="BJ298" s="16" t="s">
        <v>86</v>
      </c>
      <c r="BK298" s="143">
        <f t="shared" si="39"/>
        <v>0</v>
      </c>
      <c r="BL298" s="16" t="s">
        <v>489</v>
      </c>
      <c r="BM298" s="142" t="s">
        <v>1751</v>
      </c>
    </row>
    <row r="299" spans="2:65" s="1" customFormat="1" ht="16.5" customHeight="1">
      <c r="B299" s="31"/>
      <c r="C299" s="173" t="s">
        <v>1133</v>
      </c>
      <c r="D299" s="173" t="s">
        <v>644</v>
      </c>
      <c r="E299" s="174" t="s">
        <v>2787</v>
      </c>
      <c r="F299" s="175" t="s">
        <v>2786</v>
      </c>
      <c r="G299" s="176" t="s">
        <v>644</v>
      </c>
      <c r="H299" s="177">
        <v>75</v>
      </c>
      <c r="I299" s="178"/>
      <c r="J299" s="179">
        <f t="shared" si="30"/>
        <v>0</v>
      </c>
      <c r="K299" s="175" t="s">
        <v>1</v>
      </c>
      <c r="L299" s="180"/>
      <c r="M299" s="181" t="s">
        <v>1</v>
      </c>
      <c r="N299" s="182" t="s">
        <v>43</v>
      </c>
      <c r="P299" s="140">
        <f t="shared" si="31"/>
        <v>0</v>
      </c>
      <c r="Q299" s="140">
        <v>0</v>
      </c>
      <c r="R299" s="140">
        <f t="shared" si="32"/>
        <v>0</v>
      </c>
      <c r="S299" s="140">
        <v>0</v>
      </c>
      <c r="T299" s="141">
        <f t="shared" si="33"/>
        <v>0</v>
      </c>
      <c r="AR299" s="142" t="s">
        <v>1727</v>
      </c>
      <c r="AT299" s="142" t="s">
        <v>644</v>
      </c>
      <c r="AU299" s="142" t="s">
        <v>86</v>
      </c>
      <c r="AY299" s="16" t="s">
        <v>162</v>
      </c>
      <c r="BE299" s="143">
        <f t="shared" si="34"/>
        <v>0</v>
      </c>
      <c r="BF299" s="143">
        <f t="shared" si="35"/>
        <v>0</v>
      </c>
      <c r="BG299" s="143">
        <f t="shared" si="36"/>
        <v>0</v>
      </c>
      <c r="BH299" s="143">
        <f t="shared" si="37"/>
        <v>0</v>
      </c>
      <c r="BI299" s="143">
        <f t="shared" si="38"/>
        <v>0</v>
      </c>
      <c r="BJ299" s="16" t="s">
        <v>86</v>
      </c>
      <c r="BK299" s="143">
        <f t="shared" si="39"/>
        <v>0</v>
      </c>
      <c r="BL299" s="16" t="s">
        <v>489</v>
      </c>
      <c r="BM299" s="142" t="s">
        <v>1759</v>
      </c>
    </row>
    <row r="300" spans="2:65" s="1" customFormat="1" ht="24.2" customHeight="1">
      <c r="B300" s="31"/>
      <c r="C300" s="131" t="s">
        <v>1138</v>
      </c>
      <c r="D300" s="131" t="s">
        <v>165</v>
      </c>
      <c r="E300" s="132" t="s">
        <v>2788</v>
      </c>
      <c r="F300" s="133" t="s">
        <v>2789</v>
      </c>
      <c r="G300" s="134" t="s">
        <v>644</v>
      </c>
      <c r="H300" s="135">
        <v>195</v>
      </c>
      <c r="I300" s="136"/>
      <c r="J300" s="137">
        <f t="shared" si="30"/>
        <v>0</v>
      </c>
      <c r="K300" s="133" t="s">
        <v>1</v>
      </c>
      <c r="L300" s="31"/>
      <c r="M300" s="138" t="s">
        <v>1</v>
      </c>
      <c r="N300" s="139" t="s">
        <v>43</v>
      </c>
      <c r="P300" s="140">
        <f t="shared" si="31"/>
        <v>0</v>
      </c>
      <c r="Q300" s="140">
        <v>0</v>
      </c>
      <c r="R300" s="140">
        <f t="shared" si="32"/>
        <v>0</v>
      </c>
      <c r="S300" s="140">
        <v>0</v>
      </c>
      <c r="T300" s="141">
        <f t="shared" si="33"/>
        <v>0</v>
      </c>
      <c r="AR300" s="142" t="s">
        <v>489</v>
      </c>
      <c r="AT300" s="142" t="s">
        <v>165</v>
      </c>
      <c r="AU300" s="142" t="s">
        <v>86</v>
      </c>
      <c r="AY300" s="16" t="s">
        <v>162</v>
      </c>
      <c r="BE300" s="143">
        <f t="shared" si="34"/>
        <v>0</v>
      </c>
      <c r="BF300" s="143">
        <f t="shared" si="35"/>
        <v>0</v>
      </c>
      <c r="BG300" s="143">
        <f t="shared" si="36"/>
        <v>0</v>
      </c>
      <c r="BH300" s="143">
        <f t="shared" si="37"/>
        <v>0</v>
      </c>
      <c r="BI300" s="143">
        <f t="shared" si="38"/>
        <v>0</v>
      </c>
      <c r="BJ300" s="16" t="s">
        <v>86</v>
      </c>
      <c r="BK300" s="143">
        <f t="shared" si="39"/>
        <v>0</v>
      </c>
      <c r="BL300" s="16" t="s">
        <v>489</v>
      </c>
      <c r="BM300" s="142" t="s">
        <v>1767</v>
      </c>
    </row>
    <row r="301" spans="2:65" s="1" customFormat="1" ht="24.2" customHeight="1">
      <c r="B301" s="31"/>
      <c r="C301" s="173" t="s">
        <v>1141</v>
      </c>
      <c r="D301" s="173" t="s">
        <v>644</v>
      </c>
      <c r="E301" s="174" t="s">
        <v>2790</v>
      </c>
      <c r="F301" s="175" t="s">
        <v>2789</v>
      </c>
      <c r="G301" s="176" t="s">
        <v>644</v>
      </c>
      <c r="H301" s="177">
        <v>195</v>
      </c>
      <c r="I301" s="178"/>
      <c r="J301" s="179">
        <f t="shared" si="30"/>
        <v>0</v>
      </c>
      <c r="K301" s="175" t="s">
        <v>1</v>
      </c>
      <c r="L301" s="180"/>
      <c r="M301" s="181" t="s">
        <v>1</v>
      </c>
      <c r="N301" s="182" t="s">
        <v>43</v>
      </c>
      <c r="P301" s="140">
        <f t="shared" si="31"/>
        <v>0</v>
      </c>
      <c r="Q301" s="140">
        <v>0</v>
      </c>
      <c r="R301" s="140">
        <f t="shared" si="32"/>
        <v>0</v>
      </c>
      <c r="S301" s="140">
        <v>0</v>
      </c>
      <c r="T301" s="141">
        <f t="shared" si="33"/>
        <v>0</v>
      </c>
      <c r="AR301" s="142" t="s">
        <v>1727</v>
      </c>
      <c r="AT301" s="142" t="s">
        <v>644</v>
      </c>
      <c r="AU301" s="142" t="s">
        <v>86</v>
      </c>
      <c r="AY301" s="16" t="s">
        <v>162</v>
      </c>
      <c r="BE301" s="143">
        <f t="shared" si="34"/>
        <v>0</v>
      </c>
      <c r="BF301" s="143">
        <f t="shared" si="35"/>
        <v>0</v>
      </c>
      <c r="BG301" s="143">
        <f t="shared" si="36"/>
        <v>0</v>
      </c>
      <c r="BH301" s="143">
        <f t="shared" si="37"/>
        <v>0</v>
      </c>
      <c r="BI301" s="143">
        <f t="shared" si="38"/>
        <v>0</v>
      </c>
      <c r="BJ301" s="16" t="s">
        <v>86</v>
      </c>
      <c r="BK301" s="143">
        <f t="shared" si="39"/>
        <v>0</v>
      </c>
      <c r="BL301" s="16" t="s">
        <v>489</v>
      </c>
      <c r="BM301" s="142" t="s">
        <v>1775</v>
      </c>
    </row>
    <row r="302" spans="2:65" s="1" customFormat="1" ht="24.2" customHeight="1">
      <c r="B302" s="31"/>
      <c r="C302" s="131" t="s">
        <v>1146</v>
      </c>
      <c r="D302" s="131" t="s">
        <v>165</v>
      </c>
      <c r="E302" s="132" t="s">
        <v>2791</v>
      </c>
      <c r="F302" s="133" t="s">
        <v>2792</v>
      </c>
      <c r="G302" s="134" t="s">
        <v>644</v>
      </c>
      <c r="H302" s="135">
        <v>95</v>
      </c>
      <c r="I302" s="136"/>
      <c r="J302" s="137">
        <f t="shared" si="30"/>
        <v>0</v>
      </c>
      <c r="K302" s="133" t="s">
        <v>1</v>
      </c>
      <c r="L302" s="31"/>
      <c r="M302" s="138" t="s">
        <v>1</v>
      </c>
      <c r="N302" s="139" t="s">
        <v>43</v>
      </c>
      <c r="P302" s="140">
        <f t="shared" si="31"/>
        <v>0</v>
      </c>
      <c r="Q302" s="140">
        <v>0</v>
      </c>
      <c r="R302" s="140">
        <f t="shared" si="32"/>
        <v>0</v>
      </c>
      <c r="S302" s="140">
        <v>0</v>
      </c>
      <c r="T302" s="141">
        <f t="shared" si="33"/>
        <v>0</v>
      </c>
      <c r="AR302" s="142" t="s">
        <v>489</v>
      </c>
      <c r="AT302" s="142" t="s">
        <v>165</v>
      </c>
      <c r="AU302" s="142" t="s">
        <v>86</v>
      </c>
      <c r="AY302" s="16" t="s">
        <v>162</v>
      </c>
      <c r="BE302" s="143">
        <f t="shared" si="34"/>
        <v>0</v>
      </c>
      <c r="BF302" s="143">
        <f t="shared" si="35"/>
        <v>0</v>
      </c>
      <c r="BG302" s="143">
        <f t="shared" si="36"/>
        <v>0</v>
      </c>
      <c r="BH302" s="143">
        <f t="shared" si="37"/>
        <v>0</v>
      </c>
      <c r="BI302" s="143">
        <f t="shared" si="38"/>
        <v>0</v>
      </c>
      <c r="BJ302" s="16" t="s">
        <v>86</v>
      </c>
      <c r="BK302" s="143">
        <f t="shared" si="39"/>
        <v>0</v>
      </c>
      <c r="BL302" s="16" t="s">
        <v>489</v>
      </c>
      <c r="BM302" s="142" t="s">
        <v>1783</v>
      </c>
    </row>
    <row r="303" spans="2:65" s="1" customFormat="1" ht="24.2" customHeight="1">
      <c r="B303" s="31"/>
      <c r="C303" s="173" t="s">
        <v>1152</v>
      </c>
      <c r="D303" s="173" t="s">
        <v>644</v>
      </c>
      <c r="E303" s="174" t="s">
        <v>2793</v>
      </c>
      <c r="F303" s="175" t="s">
        <v>2792</v>
      </c>
      <c r="G303" s="176" t="s">
        <v>644</v>
      </c>
      <c r="H303" s="177">
        <v>95</v>
      </c>
      <c r="I303" s="178"/>
      <c r="J303" s="179">
        <f t="shared" si="30"/>
        <v>0</v>
      </c>
      <c r="K303" s="175" t="s">
        <v>1</v>
      </c>
      <c r="L303" s="180"/>
      <c r="M303" s="181" t="s">
        <v>1</v>
      </c>
      <c r="N303" s="182" t="s">
        <v>43</v>
      </c>
      <c r="P303" s="140">
        <f t="shared" si="31"/>
        <v>0</v>
      </c>
      <c r="Q303" s="140">
        <v>0</v>
      </c>
      <c r="R303" s="140">
        <f t="shared" si="32"/>
        <v>0</v>
      </c>
      <c r="S303" s="140">
        <v>0</v>
      </c>
      <c r="T303" s="141">
        <f t="shared" si="33"/>
        <v>0</v>
      </c>
      <c r="AR303" s="142" t="s">
        <v>1727</v>
      </c>
      <c r="AT303" s="142" t="s">
        <v>644</v>
      </c>
      <c r="AU303" s="142" t="s">
        <v>86</v>
      </c>
      <c r="AY303" s="16" t="s">
        <v>162</v>
      </c>
      <c r="BE303" s="143">
        <f t="shared" si="34"/>
        <v>0</v>
      </c>
      <c r="BF303" s="143">
        <f t="shared" si="35"/>
        <v>0</v>
      </c>
      <c r="BG303" s="143">
        <f t="shared" si="36"/>
        <v>0</v>
      </c>
      <c r="BH303" s="143">
        <f t="shared" si="37"/>
        <v>0</v>
      </c>
      <c r="BI303" s="143">
        <f t="shared" si="38"/>
        <v>0</v>
      </c>
      <c r="BJ303" s="16" t="s">
        <v>86</v>
      </c>
      <c r="BK303" s="143">
        <f t="shared" si="39"/>
        <v>0</v>
      </c>
      <c r="BL303" s="16" t="s">
        <v>489</v>
      </c>
      <c r="BM303" s="142" t="s">
        <v>1791</v>
      </c>
    </row>
    <row r="304" spans="2:65" s="1" customFormat="1" ht="24.2" customHeight="1">
      <c r="B304" s="31"/>
      <c r="C304" s="131" t="s">
        <v>1157</v>
      </c>
      <c r="D304" s="131" t="s">
        <v>165</v>
      </c>
      <c r="E304" s="132" t="s">
        <v>2794</v>
      </c>
      <c r="F304" s="133" t="s">
        <v>2795</v>
      </c>
      <c r="G304" s="134" t="s">
        <v>644</v>
      </c>
      <c r="H304" s="135">
        <v>75</v>
      </c>
      <c r="I304" s="136"/>
      <c r="J304" s="137">
        <f t="shared" si="30"/>
        <v>0</v>
      </c>
      <c r="K304" s="133" t="s">
        <v>1</v>
      </c>
      <c r="L304" s="31"/>
      <c r="M304" s="138" t="s">
        <v>1</v>
      </c>
      <c r="N304" s="139" t="s">
        <v>43</v>
      </c>
      <c r="P304" s="140">
        <f t="shared" si="31"/>
        <v>0</v>
      </c>
      <c r="Q304" s="140">
        <v>0</v>
      </c>
      <c r="R304" s="140">
        <f t="shared" si="32"/>
        <v>0</v>
      </c>
      <c r="S304" s="140">
        <v>0</v>
      </c>
      <c r="T304" s="141">
        <f t="shared" si="33"/>
        <v>0</v>
      </c>
      <c r="AR304" s="142" t="s">
        <v>489</v>
      </c>
      <c r="AT304" s="142" t="s">
        <v>165</v>
      </c>
      <c r="AU304" s="142" t="s">
        <v>86</v>
      </c>
      <c r="AY304" s="16" t="s">
        <v>162</v>
      </c>
      <c r="BE304" s="143">
        <f t="shared" si="34"/>
        <v>0</v>
      </c>
      <c r="BF304" s="143">
        <f t="shared" si="35"/>
        <v>0</v>
      </c>
      <c r="BG304" s="143">
        <f t="shared" si="36"/>
        <v>0</v>
      </c>
      <c r="BH304" s="143">
        <f t="shared" si="37"/>
        <v>0</v>
      </c>
      <c r="BI304" s="143">
        <f t="shared" si="38"/>
        <v>0</v>
      </c>
      <c r="BJ304" s="16" t="s">
        <v>86</v>
      </c>
      <c r="BK304" s="143">
        <f t="shared" si="39"/>
        <v>0</v>
      </c>
      <c r="BL304" s="16" t="s">
        <v>489</v>
      </c>
      <c r="BM304" s="142" t="s">
        <v>1799</v>
      </c>
    </row>
    <row r="305" spans="2:65" s="1" customFormat="1" ht="24.2" customHeight="1">
      <c r="B305" s="31"/>
      <c r="C305" s="173" t="s">
        <v>1162</v>
      </c>
      <c r="D305" s="173" t="s">
        <v>644</v>
      </c>
      <c r="E305" s="174" t="s">
        <v>2796</v>
      </c>
      <c r="F305" s="175" t="s">
        <v>2795</v>
      </c>
      <c r="G305" s="176" t="s">
        <v>644</v>
      </c>
      <c r="H305" s="177">
        <v>75</v>
      </c>
      <c r="I305" s="178"/>
      <c r="J305" s="179">
        <f t="shared" si="30"/>
        <v>0</v>
      </c>
      <c r="K305" s="175" t="s">
        <v>1</v>
      </c>
      <c r="L305" s="180"/>
      <c r="M305" s="181" t="s">
        <v>1</v>
      </c>
      <c r="N305" s="182" t="s">
        <v>43</v>
      </c>
      <c r="P305" s="140">
        <f t="shared" si="31"/>
        <v>0</v>
      </c>
      <c r="Q305" s="140">
        <v>0</v>
      </c>
      <c r="R305" s="140">
        <f t="shared" si="32"/>
        <v>0</v>
      </c>
      <c r="S305" s="140">
        <v>0</v>
      </c>
      <c r="T305" s="141">
        <f t="shared" si="33"/>
        <v>0</v>
      </c>
      <c r="AR305" s="142" t="s">
        <v>1727</v>
      </c>
      <c r="AT305" s="142" t="s">
        <v>644</v>
      </c>
      <c r="AU305" s="142" t="s">
        <v>86</v>
      </c>
      <c r="AY305" s="16" t="s">
        <v>162</v>
      </c>
      <c r="BE305" s="143">
        <f t="shared" si="34"/>
        <v>0</v>
      </c>
      <c r="BF305" s="143">
        <f t="shared" si="35"/>
        <v>0</v>
      </c>
      <c r="BG305" s="143">
        <f t="shared" si="36"/>
        <v>0</v>
      </c>
      <c r="BH305" s="143">
        <f t="shared" si="37"/>
        <v>0</v>
      </c>
      <c r="BI305" s="143">
        <f t="shared" si="38"/>
        <v>0</v>
      </c>
      <c r="BJ305" s="16" t="s">
        <v>86</v>
      </c>
      <c r="BK305" s="143">
        <f t="shared" si="39"/>
        <v>0</v>
      </c>
      <c r="BL305" s="16" t="s">
        <v>489</v>
      </c>
      <c r="BM305" s="142" t="s">
        <v>1807</v>
      </c>
    </row>
    <row r="306" spans="2:65" s="1" customFormat="1" ht="24.2" customHeight="1">
      <c r="B306" s="31"/>
      <c r="C306" s="131" t="s">
        <v>1166</v>
      </c>
      <c r="D306" s="131" t="s">
        <v>165</v>
      </c>
      <c r="E306" s="132" t="s">
        <v>2797</v>
      </c>
      <c r="F306" s="133" t="s">
        <v>2798</v>
      </c>
      <c r="G306" s="134" t="s">
        <v>644</v>
      </c>
      <c r="H306" s="135">
        <v>95</v>
      </c>
      <c r="I306" s="136"/>
      <c r="J306" s="137">
        <f t="shared" si="30"/>
        <v>0</v>
      </c>
      <c r="K306" s="133" t="s">
        <v>1</v>
      </c>
      <c r="L306" s="31"/>
      <c r="M306" s="138" t="s">
        <v>1</v>
      </c>
      <c r="N306" s="139" t="s">
        <v>43</v>
      </c>
      <c r="P306" s="140">
        <f t="shared" si="31"/>
        <v>0</v>
      </c>
      <c r="Q306" s="140">
        <v>0</v>
      </c>
      <c r="R306" s="140">
        <f t="shared" si="32"/>
        <v>0</v>
      </c>
      <c r="S306" s="140">
        <v>0</v>
      </c>
      <c r="T306" s="141">
        <f t="shared" si="33"/>
        <v>0</v>
      </c>
      <c r="AR306" s="142" t="s">
        <v>489</v>
      </c>
      <c r="AT306" s="142" t="s">
        <v>165</v>
      </c>
      <c r="AU306" s="142" t="s">
        <v>86</v>
      </c>
      <c r="AY306" s="16" t="s">
        <v>162</v>
      </c>
      <c r="BE306" s="143">
        <f t="shared" si="34"/>
        <v>0</v>
      </c>
      <c r="BF306" s="143">
        <f t="shared" si="35"/>
        <v>0</v>
      </c>
      <c r="BG306" s="143">
        <f t="shared" si="36"/>
        <v>0</v>
      </c>
      <c r="BH306" s="143">
        <f t="shared" si="37"/>
        <v>0</v>
      </c>
      <c r="BI306" s="143">
        <f t="shared" si="38"/>
        <v>0</v>
      </c>
      <c r="BJ306" s="16" t="s">
        <v>86</v>
      </c>
      <c r="BK306" s="143">
        <f t="shared" si="39"/>
        <v>0</v>
      </c>
      <c r="BL306" s="16" t="s">
        <v>489</v>
      </c>
      <c r="BM306" s="142" t="s">
        <v>1816</v>
      </c>
    </row>
    <row r="307" spans="2:65" s="1" customFormat="1" ht="24.2" customHeight="1">
      <c r="B307" s="31"/>
      <c r="C307" s="173" t="s">
        <v>1171</v>
      </c>
      <c r="D307" s="173" t="s">
        <v>644</v>
      </c>
      <c r="E307" s="174" t="s">
        <v>2799</v>
      </c>
      <c r="F307" s="175" t="s">
        <v>2798</v>
      </c>
      <c r="G307" s="176" t="s">
        <v>644</v>
      </c>
      <c r="H307" s="177">
        <v>95</v>
      </c>
      <c r="I307" s="178"/>
      <c r="J307" s="179">
        <f t="shared" si="30"/>
        <v>0</v>
      </c>
      <c r="K307" s="175" t="s">
        <v>1</v>
      </c>
      <c r="L307" s="180"/>
      <c r="M307" s="181" t="s">
        <v>1</v>
      </c>
      <c r="N307" s="182" t="s">
        <v>43</v>
      </c>
      <c r="P307" s="140">
        <f t="shared" si="31"/>
        <v>0</v>
      </c>
      <c r="Q307" s="140">
        <v>0</v>
      </c>
      <c r="R307" s="140">
        <f t="shared" si="32"/>
        <v>0</v>
      </c>
      <c r="S307" s="140">
        <v>0</v>
      </c>
      <c r="T307" s="141">
        <f t="shared" si="33"/>
        <v>0</v>
      </c>
      <c r="AR307" s="142" t="s">
        <v>1727</v>
      </c>
      <c r="AT307" s="142" t="s">
        <v>644</v>
      </c>
      <c r="AU307" s="142" t="s">
        <v>86</v>
      </c>
      <c r="AY307" s="16" t="s">
        <v>162</v>
      </c>
      <c r="BE307" s="143">
        <f t="shared" si="34"/>
        <v>0</v>
      </c>
      <c r="BF307" s="143">
        <f t="shared" si="35"/>
        <v>0</v>
      </c>
      <c r="BG307" s="143">
        <f t="shared" si="36"/>
        <v>0</v>
      </c>
      <c r="BH307" s="143">
        <f t="shared" si="37"/>
        <v>0</v>
      </c>
      <c r="BI307" s="143">
        <f t="shared" si="38"/>
        <v>0</v>
      </c>
      <c r="BJ307" s="16" t="s">
        <v>86</v>
      </c>
      <c r="BK307" s="143">
        <f t="shared" si="39"/>
        <v>0</v>
      </c>
      <c r="BL307" s="16" t="s">
        <v>489</v>
      </c>
      <c r="BM307" s="142" t="s">
        <v>1825</v>
      </c>
    </row>
    <row r="308" spans="2:65" s="1" customFormat="1" ht="21.75" customHeight="1">
      <c r="B308" s="31"/>
      <c r="C308" s="131" t="s">
        <v>1177</v>
      </c>
      <c r="D308" s="131" t="s">
        <v>165</v>
      </c>
      <c r="E308" s="132" t="s">
        <v>2800</v>
      </c>
      <c r="F308" s="133" t="s">
        <v>2801</v>
      </c>
      <c r="G308" s="134" t="s">
        <v>1645</v>
      </c>
      <c r="H308" s="135">
        <v>1</v>
      </c>
      <c r="I308" s="136"/>
      <c r="J308" s="137">
        <f t="shared" si="30"/>
        <v>0</v>
      </c>
      <c r="K308" s="133" t="s">
        <v>1</v>
      </c>
      <c r="L308" s="31"/>
      <c r="M308" s="138" t="s">
        <v>1</v>
      </c>
      <c r="N308" s="139" t="s">
        <v>43</v>
      </c>
      <c r="P308" s="140">
        <f t="shared" si="31"/>
        <v>0</v>
      </c>
      <c r="Q308" s="140">
        <v>0</v>
      </c>
      <c r="R308" s="140">
        <f t="shared" si="32"/>
        <v>0</v>
      </c>
      <c r="S308" s="140">
        <v>0</v>
      </c>
      <c r="T308" s="141">
        <f t="shared" si="33"/>
        <v>0</v>
      </c>
      <c r="AR308" s="142" t="s">
        <v>489</v>
      </c>
      <c r="AT308" s="142" t="s">
        <v>165</v>
      </c>
      <c r="AU308" s="142" t="s">
        <v>86</v>
      </c>
      <c r="AY308" s="16" t="s">
        <v>162</v>
      </c>
      <c r="BE308" s="143">
        <f t="shared" si="34"/>
        <v>0</v>
      </c>
      <c r="BF308" s="143">
        <f t="shared" si="35"/>
        <v>0</v>
      </c>
      <c r="BG308" s="143">
        <f t="shared" si="36"/>
        <v>0</v>
      </c>
      <c r="BH308" s="143">
        <f t="shared" si="37"/>
        <v>0</v>
      </c>
      <c r="BI308" s="143">
        <f t="shared" si="38"/>
        <v>0</v>
      </c>
      <c r="BJ308" s="16" t="s">
        <v>86</v>
      </c>
      <c r="BK308" s="143">
        <f t="shared" si="39"/>
        <v>0</v>
      </c>
      <c r="BL308" s="16" t="s">
        <v>489</v>
      </c>
      <c r="BM308" s="142" t="s">
        <v>1835</v>
      </c>
    </row>
    <row r="309" spans="2:65" s="1" customFormat="1" ht="21.75" customHeight="1">
      <c r="B309" s="31"/>
      <c r="C309" s="173" t="s">
        <v>1181</v>
      </c>
      <c r="D309" s="173" t="s">
        <v>644</v>
      </c>
      <c r="E309" s="174" t="s">
        <v>2802</v>
      </c>
      <c r="F309" s="175" t="s">
        <v>2801</v>
      </c>
      <c r="G309" s="176" t="s">
        <v>1645</v>
      </c>
      <c r="H309" s="177">
        <v>1</v>
      </c>
      <c r="I309" s="178"/>
      <c r="J309" s="179">
        <f t="shared" si="30"/>
        <v>0</v>
      </c>
      <c r="K309" s="175" t="s">
        <v>1</v>
      </c>
      <c r="L309" s="180"/>
      <c r="M309" s="181" t="s">
        <v>1</v>
      </c>
      <c r="N309" s="182" t="s">
        <v>43</v>
      </c>
      <c r="P309" s="140">
        <f t="shared" si="31"/>
        <v>0</v>
      </c>
      <c r="Q309" s="140">
        <v>0</v>
      </c>
      <c r="R309" s="140">
        <f t="shared" si="32"/>
        <v>0</v>
      </c>
      <c r="S309" s="140">
        <v>0</v>
      </c>
      <c r="T309" s="141">
        <f t="shared" si="33"/>
        <v>0</v>
      </c>
      <c r="AR309" s="142" t="s">
        <v>1727</v>
      </c>
      <c r="AT309" s="142" t="s">
        <v>644</v>
      </c>
      <c r="AU309" s="142" t="s">
        <v>86</v>
      </c>
      <c r="AY309" s="16" t="s">
        <v>162</v>
      </c>
      <c r="BE309" s="143">
        <f t="shared" si="34"/>
        <v>0</v>
      </c>
      <c r="BF309" s="143">
        <f t="shared" si="35"/>
        <v>0</v>
      </c>
      <c r="BG309" s="143">
        <f t="shared" si="36"/>
        <v>0</v>
      </c>
      <c r="BH309" s="143">
        <f t="shared" si="37"/>
        <v>0</v>
      </c>
      <c r="BI309" s="143">
        <f t="shared" si="38"/>
        <v>0</v>
      </c>
      <c r="BJ309" s="16" t="s">
        <v>86</v>
      </c>
      <c r="BK309" s="143">
        <f t="shared" si="39"/>
        <v>0</v>
      </c>
      <c r="BL309" s="16" t="s">
        <v>489</v>
      </c>
      <c r="BM309" s="142" t="s">
        <v>1845</v>
      </c>
    </row>
    <row r="310" spans="2:65" s="1" customFormat="1" ht="16.5" customHeight="1">
      <c r="B310" s="31"/>
      <c r="C310" s="131" t="s">
        <v>1185</v>
      </c>
      <c r="D310" s="131" t="s">
        <v>165</v>
      </c>
      <c r="E310" s="132" t="s">
        <v>2803</v>
      </c>
      <c r="F310" s="133" t="s">
        <v>2804</v>
      </c>
      <c r="G310" s="134" t="s">
        <v>1645</v>
      </c>
      <c r="H310" s="135">
        <v>55</v>
      </c>
      <c r="I310" s="136"/>
      <c r="J310" s="137">
        <f t="shared" si="30"/>
        <v>0</v>
      </c>
      <c r="K310" s="133" t="s">
        <v>1</v>
      </c>
      <c r="L310" s="31"/>
      <c r="M310" s="138" t="s">
        <v>1</v>
      </c>
      <c r="N310" s="139" t="s">
        <v>43</v>
      </c>
      <c r="P310" s="140">
        <f t="shared" si="31"/>
        <v>0</v>
      </c>
      <c r="Q310" s="140">
        <v>0</v>
      </c>
      <c r="R310" s="140">
        <f t="shared" si="32"/>
        <v>0</v>
      </c>
      <c r="S310" s="140">
        <v>0</v>
      </c>
      <c r="T310" s="141">
        <f t="shared" si="33"/>
        <v>0</v>
      </c>
      <c r="AR310" s="142" t="s">
        <v>489</v>
      </c>
      <c r="AT310" s="142" t="s">
        <v>165</v>
      </c>
      <c r="AU310" s="142" t="s">
        <v>86</v>
      </c>
      <c r="AY310" s="16" t="s">
        <v>162</v>
      </c>
      <c r="BE310" s="143">
        <f t="shared" si="34"/>
        <v>0</v>
      </c>
      <c r="BF310" s="143">
        <f t="shared" si="35"/>
        <v>0</v>
      </c>
      <c r="BG310" s="143">
        <f t="shared" si="36"/>
        <v>0</v>
      </c>
      <c r="BH310" s="143">
        <f t="shared" si="37"/>
        <v>0</v>
      </c>
      <c r="BI310" s="143">
        <f t="shared" si="38"/>
        <v>0</v>
      </c>
      <c r="BJ310" s="16" t="s">
        <v>86</v>
      </c>
      <c r="BK310" s="143">
        <f t="shared" si="39"/>
        <v>0</v>
      </c>
      <c r="BL310" s="16" t="s">
        <v>489</v>
      </c>
      <c r="BM310" s="142" t="s">
        <v>1857</v>
      </c>
    </row>
    <row r="311" spans="2:65" s="1" customFormat="1" ht="16.5" customHeight="1">
      <c r="B311" s="31"/>
      <c r="C311" s="173" t="s">
        <v>1190</v>
      </c>
      <c r="D311" s="173" t="s">
        <v>644</v>
      </c>
      <c r="E311" s="174" t="s">
        <v>2805</v>
      </c>
      <c r="F311" s="175" t="s">
        <v>2804</v>
      </c>
      <c r="G311" s="176" t="s">
        <v>1645</v>
      </c>
      <c r="H311" s="177">
        <v>55</v>
      </c>
      <c r="I311" s="178"/>
      <c r="J311" s="179">
        <f t="shared" si="30"/>
        <v>0</v>
      </c>
      <c r="K311" s="175" t="s">
        <v>1</v>
      </c>
      <c r="L311" s="180"/>
      <c r="M311" s="181" t="s">
        <v>1</v>
      </c>
      <c r="N311" s="182" t="s">
        <v>43</v>
      </c>
      <c r="P311" s="140">
        <f t="shared" si="31"/>
        <v>0</v>
      </c>
      <c r="Q311" s="140">
        <v>0</v>
      </c>
      <c r="R311" s="140">
        <f t="shared" si="32"/>
        <v>0</v>
      </c>
      <c r="S311" s="140">
        <v>0</v>
      </c>
      <c r="T311" s="141">
        <f t="shared" si="33"/>
        <v>0</v>
      </c>
      <c r="AR311" s="142" t="s">
        <v>1727</v>
      </c>
      <c r="AT311" s="142" t="s">
        <v>644</v>
      </c>
      <c r="AU311" s="142" t="s">
        <v>86</v>
      </c>
      <c r="AY311" s="16" t="s">
        <v>162</v>
      </c>
      <c r="BE311" s="143">
        <f t="shared" si="34"/>
        <v>0</v>
      </c>
      <c r="BF311" s="143">
        <f t="shared" si="35"/>
        <v>0</v>
      </c>
      <c r="BG311" s="143">
        <f t="shared" si="36"/>
        <v>0</v>
      </c>
      <c r="BH311" s="143">
        <f t="shared" si="37"/>
        <v>0</v>
      </c>
      <c r="BI311" s="143">
        <f t="shared" si="38"/>
        <v>0</v>
      </c>
      <c r="BJ311" s="16" t="s">
        <v>86</v>
      </c>
      <c r="BK311" s="143">
        <f t="shared" si="39"/>
        <v>0</v>
      </c>
      <c r="BL311" s="16" t="s">
        <v>489</v>
      </c>
      <c r="BM311" s="142" t="s">
        <v>1866</v>
      </c>
    </row>
    <row r="312" spans="2:65" s="1" customFormat="1" ht="16.5" customHeight="1">
      <c r="B312" s="31"/>
      <c r="C312" s="131" t="s">
        <v>1194</v>
      </c>
      <c r="D312" s="131" t="s">
        <v>165</v>
      </c>
      <c r="E312" s="132" t="s">
        <v>2806</v>
      </c>
      <c r="F312" s="133" t="s">
        <v>2807</v>
      </c>
      <c r="G312" s="134" t="s">
        <v>1645</v>
      </c>
      <c r="H312" s="135">
        <v>15</v>
      </c>
      <c r="I312" s="136"/>
      <c r="J312" s="137">
        <f t="shared" ref="J312:J343" si="40">ROUND(I312*H312,2)</f>
        <v>0</v>
      </c>
      <c r="K312" s="133" t="s">
        <v>1</v>
      </c>
      <c r="L312" s="31"/>
      <c r="M312" s="138" t="s">
        <v>1</v>
      </c>
      <c r="N312" s="139" t="s">
        <v>43</v>
      </c>
      <c r="P312" s="140">
        <f t="shared" ref="P312:P343" si="41">O312*H312</f>
        <v>0</v>
      </c>
      <c r="Q312" s="140">
        <v>0</v>
      </c>
      <c r="R312" s="140">
        <f t="shared" ref="R312:R343" si="42">Q312*H312</f>
        <v>0</v>
      </c>
      <c r="S312" s="140">
        <v>0</v>
      </c>
      <c r="T312" s="141">
        <f t="shared" ref="T312:T343" si="43">S312*H312</f>
        <v>0</v>
      </c>
      <c r="AR312" s="142" t="s">
        <v>489</v>
      </c>
      <c r="AT312" s="142" t="s">
        <v>165</v>
      </c>
      <c r="AU312" s="142" t="s">
        <v>86</v>
      </c>
      <c r="AY312" s="16" t="s">
        <v>162</v>
      </c>
      <c r="BE312" s="143">
        <f t="shared" si="34"/>
        <v>0</v>
      </c>
      <c r="BF312" s="143">
        <f t="shared" si="35"/>
        <v>0</v>
      </c>
      <c r="BG312" s="143">
        <f t="shared" si="36"/>
        <v>0</v>
      </c>
      <c r="BH312" s="143">
        <f t="shared" si="37"/>
        <v>0</v>
      </c>
      <c r="BI312" s="143">
        <f t="shared" si="38"/>
        <v>0</v>
      </c>
      <c r="BJ312" s="16" t="s">
        <v>86</v>
      </c>
      <c r="BK312" s="143">
        <f t="shared" si="39"/>
        <v>0</v>
      </c>
      <c r="BL312" s="16" t="s">
        <v>489</v>
      </c>
      <c r="BM312" s="142" t="s">
        <v>1876</v>
      </c>
    </row>
    <row r="313" spans="2:65" s="1" customFormat="1" ht="16.5" customHeight="1">
      <c r="B313" s="31"/>
      <c r="C313" s="173" t="s">
        <v>1198</v>
      </c>
      <c r="D313" s="173" t="s">
        <v>644</v>
      </c>
      <c r="E313" s="174" t="s">
        <v>2808</v>
      </c>
      <c r="F313" s="175" t="s">
        <v>2807</v>
      </c>
      <c r="G313" s="176" t="s">
        <v>1645</v>
      </c>
      <c r="H313" s="177">
        <v>15</v>
      </c>
      <c r="I313" s="178"/>
      <c r="J313" s="179">
        <f t="shared" si="40"/>
        <v>0</v>
      </c>
      <c r="K313" s="175" t="s">
        <v>1</v>
      </c>
      <c r="L313" s="180"/>
      <c r="M313" s="181" t="s">
        <v>1</v>
      </c>
      <c r="N313" s="182" t="s">
        <v>43</v>
      </c>
      <c r="P313" s="140">
        <f t="shared" si="41"/>
        <v>0</v>
      </c>
      <c r="Q313" s="140">
        <v>0</v>
      </c>
      <c r="R313" s="140">
        <f t="shared" si="42"/>
        <v>0</v>
      </c>
      <c r="S313" s="140">
        <v>0</v>
      </c>
      <c r="T313" s="141">
        <f t="shared" si="43"/>
        <v>0</v>
      </c>
      <c r="AR313" s="142" t="s">
        <v>1727</v>
      </c>
      <c r="AT313" s="142" t="s">
        <v>644</v>
      </c>
      <c r="AU313" s="142" t="s">
        <v>86</v>
      </c>
      <c r="AY313" s="16" t="s">
        <v>162</v>
      </c>
      <c r="BE313" s="143">
        <f t="shared" si="34"/>
        <v>0</v>
      </c>
      <c r="BF313" s="143">
        <f t="shared" si="35"/>
        <v>0</v>
      </c>
      <c r="BG313" s="143">
        <f t="shared" si="36"/>
        <v>0</v>
      </c>
      <c r="BH313" s="143">
        <f t="shared" si="37"/>
        <v>0</v>
      </c>
      <c r="BI313" s="143">
        <f t="shared" si="38"/>
        <v>0</v>
      </c>
      <c r="BJ313" s="16" t="s">
        <v>86</v>
      </c>
      <c r="BK313" s="143">
        <f t="shared" si="39"/>
        <v>0</v>
      </c>
      <c r="BL313" s="16" t="s">
        <v>489</v>
      </c>
      <c r="BM313" s="142" t="s">
        <v>1886</v>
      </c>
    </row>
    <row r="314" spans="2:65" s="1" customFormat="1" ht="16.5" customHeight="1">
      <c r="B314" s="31"/>
      <c r="C314" s="131" t="s">
        <v>1202</v>
      </c>
      <c r="D314" s="131" t="s">
        <v>165</v>
      </c>
      <c r="E314" s="132" t="s">
        <v>2809</v>
      </c>
      <c r="F314" s="133" t="s">
        <v>2810</v>
      </c>
      <c r="G314" s="134" t="s">
        <v>1645</v>
      </c>
      <c r="H314" s="135">
        <v>2</v>
      </c>
      <c r="I314" s="136"/>
      <c r="J314" s="137">
        <f t="shared" si="40"/>
        <v>0</v>
      </c>
      <c r="K314" s="133" t="s">
        <v>1</v>
      </c>
      <c r="L314" s="31"/>
      <c r="M314" s="138" t="s">
        <v>1</v>
      </c>
      <c r="N314" s="139" t="s">
        <v>43</v>
      </c>
      <c r="P314" s="140">
        <f t="shared" si="41"/>
        <v>0</v>
      </c>
      <c r="Q314" s="140">
        <v>0</v>
      </c>
      <c r="R314" s="140">
        <f t="shared" si="42"/>
        <v>0</v>
      </c>
      <c r="S314" s="140">
        <v>0</v>
      </c>
      <c r="T314" s="141">
        <f t="shared" si="43"/>
        <v>0</v>
      </c>
      <c r="AR314" s="142" t="s">
        <v>489</v>
      </c>
      <c r="AT314" s="142" t="s">
        <v>165</v>
      </c>
      <c r="AU314" s="142" t="s">
        <v>86</v>
      </c>
      <c r="AY314" s="16" t="s">
        <v>162</v>
      </c>
      <c r="BE314" s="143">
        <f t="shared" si="34"/>
        <v>0</v>
      </c>
      <c r="BF314" s="143">
        <f t="shared" si="35"/>
        <v>0</v>
      </c>
      <c r="BG314" s="143">
        <f t="shared" si="36"/>
        <v>0</v>
      </c>
      <c r="BH314" s="143">
        <f t="shared" si="37"/>
        <v>0</v>
      </c>
      <c r="BI314" s="143">
        <f t="shared" si="38"/>
        <v>0</v>
      </c>
      <c r="BJ314" s="16" t="s">
        <v>86</v>
      </c>
      <c r="BK314" s="143">
        <f t="shared" si="39"/>
        <v>0</v>
      </c>
      <c r="BL314" s="16" t="s">
        <v>489</v>
      </c>
      <c r="BM314" s="142" t="s">
        <v>1896</v>
      </c>
    </row>
    <row r="315" spans="2:65" s="1" customFormat="1" ht="16.5" customHeight="1">
      <c r="B315" s="31"/>
      <c r="C315" s="173" t="s">
        <v>1206</v>
      </c>
      <c r="D315" s="173" t="s">
        <v>644</v>
      </c>
      <c r="E315" s="174" t="s">
        <v>2811</v>
      </c>
      <c r="F315" s="175" t="s">
        <v>2810</v>
      </c>
      <c r="G315" s="176" t="s">
        <v>1645</v>
      </c>
      <c r="H315" s="177">
        <v>2</v>
      </c>
      <c r="I315" s="178"/>
      <c r="J315" s="179">
        <f t="shared" si="40"/>
        <v>0</v>
      </c>
      <c r="K315" s="175" t="s">
        <v>1</v>
      </c>
      <c r="L315" s="180"/>
      <c r="M315" s="181" t="s">
        <v>1</v>
      </c>
      <c r="N315" s="182" t="s">
        <v>43</v>
      </c>
      <c r="P315" s="140">
        <f t="shared" si="41"/>
        <v>0</v>
      </c>
      <c r="Q315" s="140">
        <v>0</v>
      </c>
      <c r="R315" s="140">
        <f t="shared" si="42"/>
        <v>0</v>
      </c>
      <c r="S315" s="140">
        <v>0</v>
      </c>
      <c r="T315" s="141">
        <f t="shared" si="43"/>
        <v>0</v>
      </c>
      <c r="AR315" s="142" t="s">
        <v>1727</v>
      </c>
      <c r="AT315" s="142" t="s">
        <v>644</v>
      </c>
      <c r="AU315" s="142" t="s">
        <v>86</v>
      </c>
      <c r="AY315" s="16" t="s">
        <v>162</v>
      </c>
      <c r="BE315" s="143">
        <f t="shared" si="34"/>
        <v>0</v>
      </c>
      <c r="BF315" s="143">
        <f t="shared" si="35"/>
        <v>0</v>
      </c>
      <c r="BG315" s="143">
        <f t="shared" si="36"/>
        <v>0</v>
      </c>
      <c r="BH315" s="143">
        <f t="shared" si="37"/>
        <v>0</v>
      </c>
      <c r="BI315" s="143">
        <f t="shared" si="38"/>
        <v>0</v>
      </c>
      <c r="BJ315" s="16" t="s">
        <v>86</v>
      </c>
      <c r="BK315" s="143">
        <f t="shared" si="39"/>
        <v>0</v>
      </c>
      <c r="BL315" s="16" t="s">
        <v>489</v>
      </c>
      <c r="BM315" s="142" t="s">
        <v>1904</v>
      </c>
    </row>
    <row r="316" spans="2:65" s="11" customFormat="1" ht="22.9" customHeight="1">
      <c r="B316" s="119"/>
      <c r="D316" s="120" t="s">
        <v>77</v>
      </c>
      <c r="E316" s="129" t="s">
        <v>2812</v>
      </c>
      <c r="F316" s="129" t="s">
        <v>2813</v>
      </c>
      <c r="I316" s="122"/>
      <c r="J316" s="130">
        <f>BK316</f>
        <v>0</v>
      </c>
      <c r="L316" s="119"/>
      <c r="M316" s="124"/>
      <c r="P316" s="125">
        <v>0</v>
      </c>
      <c r="R316" s="125">
        <v>0</v>
      </c>
      <c r="T316" s="126">
        <v>0</v>
      </c>
      <c r="AR316" s="120" t="s">
        <v>182</v>
      </c>
      <c r="AT316" s="127" t="s">
        <v>77</v>
      </c>
      <c r="AU316" s="127" t="s">
        <v>86</v>
      </c>
      <c r="AY316" s="120" t="s">
        <v>162</v>
      </c>
      <c r="BK316" s="128">
        <v>0</v>
      </c>
    </row>
    <row r="317" spans="2:65" s="11" customFormat="1" ht="25.9" customHeight="1">
      <c r="B317" s="119"/>
      <c r="D317" s="120" t="s">
        <v>77</v>
      </c>
      <c r="E317" s="121" t="s">
        <v>2814</v>
      </c>
      <c r="F317" s="121" t="s">
        <v>2815</v>
      </c>
      <c r="I317" s="122"/>
      <c r="J317" s="123">
        <f>BK317</f>
        <v>0</v>
      </c>
      <c r="L317" s="119"/>
      <c r="M317" s="124"/>
      <c r="P317" s="125">
        <f>SUM(P318:P335)</f>
        <v>0</v>
      </c>
      <c r="R317" s="125">
        <f>SUM(R318:R335)</f>
        <v>0.67949999999999999</v>
      </c>
      <c r="T317" s="126">
        <f>SUM(T318:T335)</f>
        <v>0</v>
      </c>
      <c r="AR317" s="120" t="s">
        <v>182</v>
      </c>
      <c r="AT317" s="127" t="s">
        <v>77</v>
      </c>
      <c r="AU317" s="127" t="s">
        <v>78</v>
      </c>
      <c r="AY317" s="120" t="s">
        <v>162</v>
      </c>
      <c r="BK317" s="128">
        <f>SUM(BK318:BK335)</f>
        <v>0</v>
      </c>
    </row>
    <row r="318" spans="2:65" s="1" customFormat="1" ht="33" customHeight="1">
      <c r="B318" s="31"/>
      <c r="C318" s="131" t="s">
        <v>1210</v>
      </c>
      <c r="D318" s="131" t="s">
        <v>165</v>
      </c>
      <c r="E318" s="132" t="s">
        <v>2816</v>
      </c>
      <c r="F318" s="133" t="s">
        <v>2817</v>
      </c>
      <c r="G318" s="134" t="s">
        <v>2818</v>
      </c>
      <c r="H318" s="135">
        <v>15</v>
      </c>
      <c r="I318" s="136"/>
      <c r="J318" s="137">
        <f t="shared" ref="J318:J334" si="44">ROUND(I318*H318,2)</f>
        <v>0</v>
      </c>
      <c r="K318" s="133" t="s">
        <v>1</v>
      </c>
      <c r="L318" s="31"/>
      <c r="M318" s="138" t="s">
        <v>1</v>
      </c>
      <c r="N318" s="139" t="s">
        <v>43</v>
      </c>
      <c r="P318" s="140">
        <f t="shared" ref="P318:P334" si="45">O318*H318</f>
        <v>0</v>
      </c>
      <c r="Q318" s="140">
        <v>0</v>
      </c>
      <c r="R318" s="140">
        <f t="shared" ref="R318:R334" si="46">Q318*H318</f>
        <v>0</v>
      </c>
      <c r="S318" s="140">
        <v>0</v>
      </c>
      <c r="T318" s="141">
        <f t="shared" ref="T318:T334" si="47">S318*H318</f>
        <v>0</v>
      </c>
      <c r="AR318" s="142" t="s">
        <v>489</v>
      </c>
      <c r="AT318" s="142" t="s">
        <v>165</v>
      </c>
      <c r="AU318" s="142" t="s">
        <v>86</v>
      </c>
      <c r="AY318" s="16" t="s">
        <v>162</v>
      </c>
      <c r="BE318" s="143">
        <f t="shared" ref="BE318:BE334" si="48">IF(N318="základní",J318,0)</f>
        <v>0</v>
      </c>
      <c r="BF318" s="143">
        <f t="shared" ref="BF318:BF334" si="49">IF(N318="snížená",J318,0)</f>
        <v>0</v>
      </c>
      <c r="BG318" s="143">
        <f t="shared" ref="BG318:BG334" si="50">IF(N318="zákl. přenesená",J318,0)</f>
        <v>0</v>
      </c>
      <c r="BH318" s="143">
        <f t="shared" ref="BH318:BH334" si="51">IF(N318="sníž. přenesená",J318,0)</f>
        <v>0</v>
      </c>
      <c r="BI318" s="143">
        <f t="shared" ref="BI318:BI334" si="52">IF(N318="nulová",J318,0)</f>
        <v>0</v>
      </c>
      <c r="BJ318" s="16" t="s">
        <v>86</v>
      </c>
      <c r="BK318" s="143">
        <f t="shared" ref="BK318:BK334" si="53">ROUND(I318*H318,2)</f>
        <v>0</v>
      </c>
      <c r="BL318" s="16" t="s">
        <v>489</v>
      </c>
      <c r="BM318" s="142" t="s">
        <v>1913</v>
      </c>
    </row>
    <row r="319" spans="2:65" s="1" customFormat="1" ht="16.5" customHeight="1">
      <c r="B319" s="31"/>
      <c r="C319" s="131" t="s">
        <v>1214</v>
      </c>
      <c r="D319" s="131" t="s">
        <v>165</v>
      </c>
      <c r="E319" s="132" t="s">
        <v>2819</v>
      </c>
      <c r="F319" s="133" t="s">
        <v>2820</v>
      </c>
      <c r="G319" s="134" t="s">
        <v>2818</v>
      </c>
      <c r="H319" s="135">
        <v>85</v>
      </c>
      <c r="I319" s="136"/>
      <c r="J319" s="137">
        <f t="shared" si="44"/>
        <v>0</v>
      </c>
      <c r="K319" s="133" t="s">
        <v>1</v>
      </c>
      <c r="L319" s="31"/>
      <c r="M319" s="138" t="s">
        <v>1</v>
      </c>
      <c r="N319" s="139" t="s">
        <v>43</v>
      </c>
      <c r="P319" s="140">
        <f t="shared" si="45"/>
        <v>0</v>
      </c>
      <c r="Q319" s="140">
        <v>0</v>
      </c>
      <c r="R319" s="140">
        <f t="shared" si="46"/>
        <v>0</v>
      </c>
      <c r="S319" s="140">
        <v>0</v>
      </c>
      <c r="T319" s="141">
        <f t="shared" si="47"/>
        <v>0</v>
      </c>
      <c r="AR319" s="142" t="s">
        <v>489</v>
      </c>
      <c r="AT319" s="142" t="s">
        <v>165</v>
      </c>
      <c r="AU319" s="142" t="s">
        <v>86</v>
      </c>
      <c r="AY319" s="16" t="s">
        <v>162</v>
      </c>
      <c r="BE319" s="143">
        <f t="shared" si="48"/>
        <v>0</v>
      </c>
      <c r="BF319" s="143">
        <f t="shared" si="49"/>
        <v>0</v>
      </c>
      <c r="BG319" s="143">
        <f t="shared" si="50"/>
        <v>0</v>
      </c>
      <c r="BH319" s="143">
        <f t="shared" si="51"/>
        <v>0</v>
      </c>
      <c r="BI319" s="143">
        <f t="shared" si="52"/>
        <v>0</v>
      </c>
      <c r="BJ319" s="16" t="s">
        <v>86</v>
      </c>
      <c r="BK319" s="143">
        <f t="shared" si="53"/>
        <v>0</v>
      </c>
      <c r="BL319" s="16" t="s">
        <v>489</v>
      </c>
      <c r="BM319" s="142" t="s">
        <v>1924</v>
      </c>
    </row>
    <row r="320" spans="2:65" s="1" customFormat="1" ht="24.2" customHeight="1">
      <c r="B320" s="31"/>
      <c r="C320" s="131" t="s">
        <v>1219</v>
      </c>
      <c r="D320" s="131" t="s">
        <v>165</v>
      </c>
      <c r="E320" s="132" t="s">
        <v>2821</v>
      </c>
      <c r="F320" s="133" t="s">
        <v>2822</v>
      </c>
      <c r="G320" s="134" t="s">
        <v>2818</v>
      </c>
      <c r="H320" s="135">
        <v>160</v>
      </c>
      <c r="I320" s="136"/>
      <c r="J320" s="137">
        <f t="shared" si="44"/>
        <v>0</v>
      </c>
      <c r="K320" s="133" t="s">
        <v>1</v>
      </c>
      <c r="L320" s="31"/>
      <c r="M320" s="138" t="s">
        <v>1</v>
      </c>
      <c r="N320" s="139" t="s">
        <v>43</v>
      </c>
      <c r="P320" s="140">
        <f t="shared" si="45"/>
        <v>0</v>
      </c>
      <c r="Q320" s="140">
        <v>0</v>
      </c>
      <c r="R320" s="140">
        <f t="shared" si="46"/>
        <v>0</v>
      </c>
      <c r="S320" s="140">
        <v>0</v>
      </c>
      <c r="T320" s="141">
        <f t="shared" si="47"/>
        <v>0</v>
      </c>
      <c r="AR320" s="142" t="s">
        <v>489</v>
      </c>
      <c r="AT320" s="142" t="s">
        <v>165</v>
      </c>
      <c r="AU320" s="142" t="s">
        <v>86</v>
      </c>
      <c r="AY320" s="16" t="s">
        <v>162</v>
      </c>
      <c r="BE320" s="143">
        <f t="shared" si="48"/>
        <v>0</v>
      </c>
      <c r="BF320" s="143">
        <f t="shared" si="49"/>
        <v>0</v>
      </c>
      <c r="BG320" s="143">
        <f t="shared" si="50"/>
        <v>0</v>
      </c>
      <c r="BH320" s="143">
        <f t="shared" si="51"/>
        <v>0</v>
      </c>
      <c r="BI320" s="143">
        <f t="shared" si="52"/>
        <v>0</v>
      </c>
      <c r="BJ320" s="16" t="s">
        <v>86</v>
      </c>
      <c r="BK320" s="143">
        <f t="shared" si="53"/>
        <v>0</v>
      </c>
      <c r="BL320" s="16" t="s">
        <v>489</v>
      </c>
      <c r="BM320" s="142" t="s">
        <v>1934</v>
      </c>
    </row>
    <row r="321" spans="2:65" s="1" customFormat="1" ht="16.5" customHeight="1">
      <c r="B321" s="31"/>
      <c r="C321" s="131" t="s">
        <v>1223</v>
      </c>
      <c r="D321" s="131" t="s">
        <v>165</v>
      </c>
      <c r="E321" s="132" t="s">
        <v>2823</v>
      </c>
      <c r="F321" s="133" t="s">
        <v>2824</v>
      </c>
      <c r="G321" s="134" t="s">
        <v>644</v>
      </c>
      <c r="H321" s="135">
        <v>35</v>
      </c>
      <c r="I321" s="136"/>
      <c r="J321" s="137">
        <f t="shared" si="44"/>
        <v>0</v>
      </c>
      <c r="K321" s="133" t="s">
        <v>1</v>
      </c>
      <c r="L321" s="31"/>
      <c r="M321" s="138" t="s">
        <v>1</v>
      </c>
      <c r="N321" s="139" t="s">
        <v>43</v>
      </c>
      <c r="P321" s="140">
        <f t="shared" si="45"/>
        <v>0</v>
      </c>
      <c r="Q321" s="140">
        <v>0</v>
      </c>
      <c r="R321" s="140">
        <f t="shared" si="46"/>
        <v>0</v>
      </c>
      <c r="S321" s="140">
        <v>0</v>
      </c>
      <c r="T321" s="141">
        <f t="shared" si="47"/>
        <v>0</v>
      </c>
      <c r="AR321" s="142" t="s">
        <v>489</v>
      </c>
      <c r="AT321" s="142" t="s">
        <v>165</v>
      </c>
      <c r="AU321" s="142" t="s">
        <v>86</v>
      </c>
      <c r="AY321" s="16" t="s">
        <v>162</v>
      </c>
      <c r="BE321" s="143">
        <f t="shared" si="48"/>
        <v>0</v>
      </c>
      <c r="BF321" s="143">
        <f t="shared" si="49"/>
        <v>0</v>
      </c>
      <c r="BG321" s="143">
        <f t="shared" si="50"/>
        <v>0</v>
      </c>
      <c r="BH321" s="143">
        <f t="shared" si="51"/>
        <v>0</v>
      </c>
      <c r="BI321" s="143">
        <f t="shared" si="52"/>
        <v>0</v>
      </c>
      <c r="BJ321" s="16" t="s">
        <v>86</v>
      </c>
      <c r="BK321" s="143">
        <f t="shared" si="53"/>
        <v>0</v>
      </c>
      <c r="BL321" s="16" t="s">
        <v>489</v>
      </c>
      <c r="BM321" s="142" t="s">
        <v>1944</v>
      </c>
    </row>
    <row r="322" spans="2:65" s="1" customFormat="1" ht="16.5" customHeight="1">
      <c r="B322" s="31"/>
      <c r="C322" s="131" t="s">
        <v>1227</v>
      </c>
      <c r="D322" s="131" t="s">
        <v>165</v>
      </c>
      <c r="E322" s="132" t="s">
        <v>2825</v>
      </c>
      <c r="F322" s="133" t="s">
        <v>2826</v>
      </c>
      <c r="G322" s="134" t="s">
        <v>644</v>
      </c>
      <c r="H322" s="135">
        <v>55</v>
      </c>
      <c r="I322" s="136"/>
      <c r="J322" s="137">
        <f t="shared" si="44"/>
        <v>0</v>
      </c>
      <c r="K322" s="133" t="s">
        <v>1</v>
      </c>
      <c r="L322" s="31"/>
      <c r="M322" s="138" t="s">
        <v>1</v>
      </c>
      <c r="N322" s="139" t="s">
        <v>43</v>
      </c>
      <c r="P322" s="140">
        <f t="shared" si="45"/>
        <v>0</v>
      </c>
      <c r="Q322" s="140">
        <v>0</v>
      </c>
      <c r="R322" s="140">
        <f t="shared" si="46"/>
        <v>0</v>
      </c>
      <c r="S322" s="140">
        <v>0</v>
      </c>
      <c r="T322" s="141">
        <f t="shared" si="47"/>
        <v>0</v>
      </c>
      <c r="AR322" s="142" t="s">
        <v>489</v>
      </c>
      <c r="AT322" s="142" t="s">
        <v>165</v>
      </c>
      <c r="AU322" s="142" t="s">
        <v>86</v>
      </c>
      <c r="AY322" s="16" t="s">
        <v>162</v>
      </c>
      <c r="BE322" s="143">
        <f t="shared" si="48"/>
        <v>0</v>
      </c>
      <c r="BF322" s="143">
        <f t="shared" si="49"/>
        <v>0</v>
      </c>
      <c r="BG322" s="143">
        <f t="shared" si="50"/>
        <v>0</v>
      </c>
      <c r="BH322" s="143">
        <f t="shared" si="51"/>
        <v>0</v>
      </c>
      <c r="BI322" s="143">
        <f t="shared" si="52"/>
        <v>0</v>
      </c>
      <c r="BJ322" s="16" t="s">
        <v>86</v>
      </c>
      <c r="BK322" s="143">
        <f t="shared" si="53"/>
        <v>0</v>
      </c>
      <c r="BL322" s="16" t="s">
        <v>489</v>
      </c>
      <c r="BM322" s="142" t="s">
        <v>1956</v>
      </c>
    </row>
    <row r="323" spans="2:65" s="1" customFormat="1" ht="16.5" customHeight="1">
      <c r="B323" s="31"/>
      <c r="C323" s="131" t="s">
        <v>1232</v>
      </c>
      <c r="D323" s="131" t="s">
        <v>165</v>
      </c>
      <c r="E323" s="132" t="s">
        <v>2827</v>
      </c>
      <c r="F323" s="133" t="s">
        <v>2828</v>
      </c>
      <c r="G323" s="134" t="s">
        <v>644</v>
      </c>
      <c r="H323" s="135">
        <v>150</v>
      </c>
      <c r="I323" s="136"/>
      <c r="J323" s="137">
        <f t="shared" si="44"/>
        <v>0</v>
      </c>
      <c r="K323" s="133" t="s">
        <v>1</v>
      </c>
      <c r="L323" s="31"/>
      <c r="M323" s="138" t="s">
        <v>1</v>
      </c>
      <c r="N323" s="139" t="s">
        <v>43</v>
      </c>
      <c r="P323" s="140">
        <f t="shared" si="45"/>
        <v>0</v>
      </c>
      <c r="Q323" s="140">
        <v>0</v>
      </c>
      <c r="R323" s="140">
        <f t="shared" si="46"/>
        <v>0</v>
      </c>
      <c r="S323" s="140">
        <v>0</v>
      </c>
      <c r="T323" s="141">
        <f t="shared" si="47"/>
        <v>0</v>
      </c>
      <c r="AR323" s="142" t="s">
        <v>489</v>
      </c>
      <c r="AT323" s="142" t="s">
        <v>165</v>
      </c>
      <c r="AU323" s="142" t="s">
        <v>86</v>
      </c>
      <c r="AY323" s="16" t="s">
        <v>162</v>
      </c>
      <c r="BE323" s="143">
        <f t="shared" si="48"/>
        <v>0</v>
      </c>
      <c r="BF323" s="143">
        <f t="shared" si="49"/>
        <v>0</v>
      </c>
      <c r="BG323" s="143">
        <f t="shared" si="50"/>
        <v>0</v>
      </c>
      <c r="BH323" s="143">
        <f t="shared" si="51"/>
        <v>0</v>
      </c>
      <c r="BI323" s="143">
        <f t="shared" si="52"/>
        <v>0</v>
      </c>
      <c r="BJ323" s="16" t="s">
        <v>86</v>
      </c>
      <c r="BK323" s="143">
        <f t="shared" si="53"/>
        <v>0</v>
      </c>
      <c r="BL323" s="16" t="s">
        <v>489</v>
      </c>
      <c r="BM323" s="142" t="s">
        <v>1967</v>
      </c>
    </row>
    <row r="324" spans="2:65" s="1" customFormat="1" ht="21.75" customHeight="1">
      <c r="B324" s="31"/>
      <c r="C324" s="131" t="s">
        <v>1236</v>
      </c>
      <c r="D324" s="131" t="s">
        <v>165</v>
      </c>
      <c r="E324" s="132" t="s">
        <v>2829</v>
      </c>
      <c r="F324" s="133" t="s">
        <v>2830</v>
      </c>
      <c r="G324" s="134" t="s">
        <v>644</v>
      </c>
      <c r="H324" s="135">
        <v>785</v>
      </c>
      <c r="I324" s="136"/>
      <c r="J324" s="137">
        <f t="shared" si="44"/>
        <v>0</v>
      </c>
      <c r="K324" s="133" t="s">
        <v>1</v>
      </c>
      <c r="L324" s="31"/>
      <c r="M324" s="138" t="s">
        <v>1</v>
      </c>
      <c r="N324" s="139" t="s">
        <v>43</v>
      </c>
      <c r="P324" s="140">
        <f t="shared" si="45"/>
        <v>0</v>
      </c>
      <c r="Q324" s="140">
        <v>0</v>
      </c>
      <c r="R324" s="140">
        <f t="shared" si="46"/>
        <v>0</v>
      </c>
      <c r="S324" s="140">
        <v>0</v>
      </c>
      <c r="T324" s="141">
        <f t="shared" si="47"/>
        <v>0</v>
      </c>
      <c r="AR324" s="142" t="s">
        <v>489</v>
      </c>
      <c r="AT324" s="142" t="s">
        <v>165</v>
      </c>
      <c r="AU324" s="142" t="s">
        <v>86</v>
      </c>
      <c r="AY324" s="16" t="s">
        <v>162</v>
      </c>
      <c r="BE324" s="143">
        <f t="shared" si="48"/>
        <v>0</v>
      </c>
      <c r="BF324" s="143">
        <f t="shared" si="49"/>
        <v>0</v>
      </c>
      <c r="BG324" s="143">
        <f t="shared" si="50"/>
        <v>0</v>
      </c>
      <c r="BH324" s="143">
        <f t="shared" si="51"/>
        <v>0</v>
      </c>
      <c r="BI324" s="143">
        <f t="shared" si="52"/>
        <v>0</v>
      </c>
      <c r="BJ324" s="16" t="s">
        <v>86</v>
      </c>
      <c r="BK324" s="143">
        <f t="shared" si="53"/>
        <v>0</v>
      </c>
      <c r="BL324" s="16" t="s">
        <v>489</v>
      </c>
      <c r="BM324" s="142" t="s">
        <v>1978</v>
      </c>
    </row>
    <row r="325" spans="2:65" s="1" customFormat="1" ht="16.5" customHeight="1">
      <c r="B325" s="31"/>
      <c r="C325" s="131" t="s">
        <v>1240</v>
      </c>
      <c r="D325" s="131" t="s">
        <v>165</v>
      </c>
      <c r="E325" s="132" t="s">
        <v>2831</v>
      </c>
      <c r="F325" s="133" t="s">
        <v>2832</v>
      </c>
      <c r="G325" s="134" t="s">
        <v>644</v>
      </c>
      <c r="H325" s="135">
        <v>210</v>
      </c>
      <c r="I325" s="136"/>
      <c r="J325" s="137">
        <f t="shared" si="44"/>
        <v>0</v>
      </c>
      <c r="K325" s="133" t="s">
        <v>1</v>
      </c>
      <c r="L325" s="31"/>
      <c r="M325" s="138" t="s">
        <v>1</v>
      </c>
      <c r="N325" s="139" t="s">
        <v>43</v>
      </c>
      <c r="P325" s="140">
        <f t="shared" si="45"/>
        <v>0</v>
      </c>
      <c r="Q325" s="140">
        <v>0</v>
      </c>
      <c r="R325" s="140">
        <f t="shared" si="46"/>
        <v>0</v>
      </c>
      <c r="S325" s="140">
        <v>0</v>
      </c>
      <c r="T325" s="141">
        <f t="shared" si="47"/>
        <v>0</v>
      </c>
      <c r="AR325" s="142" t="s">
        <v>489</v>
      </c>
      <c r="AT325" s="142" t="s">
        <v>165</v>
      </c>
      <c r="AU325" s="142" t="s">
        <v>86</v>
      </c>
      <c r="AY325" s="16" t="s">
        <v>162</v>
      </c>
      <c r="BE325" s="143">
        <f t="shared" si="48"/>
        <v>0</v>
      </c>
      <c r="BF325" s="143">
        <f t="shared" si="49"/>
        <v>0</v>
      </c>
      <c r="BG325" s="143">
        <f t="shared" si="50"/>
        <v>0</v>
      </c>
      <c r="BH325" s="143">
        <f t="shared" si="51"/>
        <v>0</v>
      </c>
      <c r="BI325" s="143">
        <f t="shared" si="52"/>
        <v>0</v>
      </c>
      <c r="BJ325" s="16" t="s">
        <v>86</v>
      </c>
      <c r="BK325" s="143">
        <f t="shared" si="53"/>
        <v>0</v>
      </c>
      <c r="BL325" s="16" t="s">
        <v>489</v>
      </c>
      <c r="BM325" s="142" t="s">
        <v>1986</v>
      </c>
    </row>
    <row r="326" spans="2:65" s="1" customFormat="1" ht="21.75" customHeight="1">
      <c r="B326" s="31"/>
      <c r="C326" s="131" t="s">
        <v>1245</v>
      </c>
      <c r="D326" s="131" t="s">
        <v>165</v>
      </c>
      <c r="E326" s="132" t="s">
        <v>2833</v>
      </c>
      <c r="F326" s="133" t="s">
        <v>2834</v>
      </c>
      <c r="G326" s="134" t="s">
        <v>1645</v>
      </c>
      <c r="H326" s="135">
        <v>370</v>
      </c>
      <c r="I326" s="136"/>
      <c r="J326" s="137">
        <f t="shared" si="44"/>
        <v>0</v>
      </c>
      <c r="K326" s="133" t="s">
        <v>1</v>
      </c>
      <c r="L326" s="31"/>
      <c r="M326" s="138" t="s">
        <v>1</v>
      </c>
      <c r="N326" s="139" t="s">
        <v>43</v>
      </c>
      <c r="P326" s="140">
        <f t="shared" si="45"/>
        <v>0</v>
      </c>
      <c r="Q326" s="140">
        <v>0</v>
      </c>
      <c r="R326" s="140">
        <f t="shared" si="46"/>
        <v>0</v>
      </c>
      <c r="S326" s="140">
        <v>0</v>
      </c>
      <c r="T326" s="141">
        <f t="shared" si="47"/>
        <v>0</v>
      </c>
      <c r="AR326" s="142" t="s">
        <v>489</v>
      </c>
      <c r="AT326" s="142" t="s">
        <v>165</v>
      </c>
      <c r="AU326" s="142" t="s">
        <v>86</v>
      </c>
      <c r="AY326" s="16" t="s">
        <v>162</v>
      </c>
      <c r="BE326" s="143">
        <f t="shared" si="48"/>
        <v>0</v>
      </c>
      <c r="BF326" s="143">
        <f t="shared" si="49"/>
        <v>0</v>
      </c>
      <c r="BG326" s="143">
        <f t="shared" si="50"/>
        <v>0</v>
      </c>
      <c r="BH326" s="143">
        <f t="shared" si="51"/>
        <v>0</v>
      </c>
      <c r="BI326" s="143">
        <f t="shared" si="52"/>
        <v>0</v>
      </c>
      <c r="BJ326" s="16" t="s">
        <v>86</v>
      </c>
      <c r="BK326" s="143">
        <f t="shared" si="53"/>
        <v>0</v>
      </c>
      <c r="BL326" s="16" t="s">
        <v>489</v>
      </c>
      <c r="BM326" s="142" t="s">
        <v>1995</v>
      </c>
    </row>
    <row r="327" spans="2:65" s="1" customFormat="1" ht="21.75" customHeight="1">
      <c r="B327" s="31"/>
      <c r="C327" s="131" t="s">
        <v>1249</v>
      </c>
      <c r="D327" s="131" t="s">
        <v>165</v>
      </c>
      <c r="E327" s="132" t="s">
        <v>2835</v>
      </c>
      <c r="F327" s="133" t="s">
        <v>2836</v>
      </c>
      <c r="G327" s="134" t="s">
        <v>644</v>
      </c>
      <c r="H327" s="135">
        <v>995</v>
      </c>
      <c r="I327" s="136"/>
      <c r="J327" s="137">
        <f t="shared" si="44"/>
        <v>0</v>
      </c>
      <c r="K327" s="133" t="s">
        <v>1</v>
      </c>
      <c r="L327" s="31"/>
      <c r="M327" s="138" t="s">
        <v>1</v>
      </c>
      <c r="N327" s="139" t="s">
        <v>43</v>
      </c>
      <c r="P327" s="140">
        <f t="shared" si="45"/>
        <v>0</v>
      </c>
      <c r="Q327" s="140">
        <v>0</v>
      </c>
      <c r="R327" s="140">
        <f t="shared" si="46"/>
        <v>0</v>
      </c>
      <c r="S327" s="140">
        <v>0</v>
      </c>
      <c r="T327" s="141">
        <f t="shared" si="47"/>
        <v>0</v>
      </c>
      <c r="AR327" s="142" t="s">
        <v>489</v>
      </c>
      <c r="AT327" s="142" t="s">
        <v>165</v>
      </c>
      <c r="AU327" s="142" t="s">
        <v>86</v>
      </c>
      <c r="AY327" s="16" t="s">
        <v>162</v>
      </c>
      <c r="BE327" s="143">
        <f t="shared" si="48"/>
        <v>0</v>
      </c>
      <c r="BF327" s="143">
        <f t="shared" si="49"/>
        <v>0</v>
      </c>
      <c r="BG327" s="143">
        <f t="shared" si="50"/>
        <v>0</v>
      </c>
      <c r="BH327" s="143">
        <f t="shared" si="51"/>
        <v>0</v>
      </c>
      <c r="BI327" s="143">
        <f t="shared" si="52"/>
        <v>0</v>
      </c>
      <c r="BJ327" s="16" t="s">
        <v>86</v>
      </c>
      <c r="BK327" s="143">
        <f t="shared" si="53"/>
        <v>0</v>
      </c>
      <c r="BL327" s="16" t="s">
        <v>489</v>
      </c>
      <c r="BM327" s="142" t="s">
        <v>2005</v>
      </c>
    </row>
    <row r="328" spans="2:65" s="1" customFormat="1" ht="21.75" customHeight="1">
      <c r="B328" s="31"/>
      <c r="C328" s="131" t="s">
        <v>1253</v>
      </c>
      <c r="D328" s="131" t="s">
        <v>165</v>
      </c>
      <c r="E328" s="132" t="s">
        <v>2837</v>
      </c>
      <c r="F328" s="133" t="s">
        <v>2838</v>
      </c>
      <c r="G328" s="134" t="s">
        <v>644</v>
      </c>
      <c r="H328" s="135">
        <v>150</v>
      </c>
      <c r="I328" s="136"/>
      <c r="J328" s="137">
        <f t="shared" si="44"/>
        <v>0</v>
      </c>
      <c r="K328" s="133" t="s">
        <v>1</v>
      </c>
      <c r="L328" s="31"/>
      <c r="M328" s="138" t="s">
        <v>1</v>
      </c>
      <c r="N328" s="139" t="s">
        <v>43</v>
      </c>
      <c r="P328" s="140">
        <f t="shared" si="45"/>
        <v>0</v>
      </c>
      <c r="Q328" s="140">
        <v>4.5300000000000002E-3</v>
      </c>
      <c r="R328" s="140">
        <f t="shared" si="46"/>
        <v>0.67949999999999999</v>
      </c>
      <c r="S328" s="140">
        <v>0</v>
      </c>
      <c r="T328" s="141">
        <f t="shared" si="47"/>
        <v>0</v>
      </c>
      <c r="AR328" s="142" t="s">
        <v>489</v>
      </c>
      <c r="AT328" s="142" t="s">
        <v>165</v>
      </c>
      <c r="AU328" s="142" t="s">
        <v>86</v>
      </c>
      <c r="AY328" s="16" t="s">
        <v>162</v>
      </c>
      <c r="BE328" s="143">
        <f t="shared" si="48"/>
        <v>0</v>
      </c>
      <c r="BF328" s="143">
        <f t="shared" si="49"/>
        <v>0</v>
      </c>
      <c r="BG328" s="143">
        <f t="shared" si="50"/>
        <v>0</v>
      </c>
      <c r="BH328" s="143">
        <f t="shared" si="51"/>
        <v>0</v>
      </c>
      <c r="BI328" s="143">
        <f t="shared" si="52"/>
        <v>0</v>
      </c>
      <c r="BJ328" s="16" t="s">
        <v>86</v>
      </c>
      <c r="BK328" s="143">
        <f t="shared" si="53"/>
        <v>0</v>
      </c>
      <c r="BL328" s="16" t="s">
        <v>489</v>
      </c>
      <c r="BM328" s="142" t="s">
        <v>2020</v>
      </c>
    </row>
    <row r="329" spans="2:65" s="1" customFormat="1" ht="24.2" customHeight="1">
      <c r="B329" s="31"/>
      <c r="C329" s="131" t="s">
        <v>1258</v>
      </c>
      <c r="D329" s="131" t="s">
        <v>165</v>
      </c>
      <c r="E329" s="132" t="s">
        <v>2839</v>
      </c>
      <c r="F329" s="133" t="s">
        <v>2840</v>
      </c>
      <c r="G329" s="134" t="s">
        <v>644</v>
      </c>
      <c r="H329" s="135">
        <v>55</v>
      </c>
      <c r="I329" s="136"/>
      <c r="J329" s="137">
        <f t="shared" si="44"/>
        <v>0</v>
      </c>
      <c r="K329" s="133" t="s">
        <v>1</v>
      </c>
      <c r="L329" s="31"/>
      <c r="M329" s="138" t="s">
        <v>1</v>
      </c>
      <c r="N329" s="139" t="s">
        <v>43</v>
      </c>
      <c r="P329" s="140">
        <f t="shared" si="45"/>
        <v>0</v>
      </c>
      <c r="Q329" s="140">
        <v>0</v>
      </c>
      <c r="R329" s="140">
        <f t="shared" si="46"/>
        <v>0</v>
      </c>
      <c r="S329" s="140">
        <v>0</v>
      </c>
      <c r="T329" s="141">
        <f t="shared" si="47"/>
        <v>0</v>
      </c>
      <c r="AR329" s="142" t="s">
        <v>489</v>
      </c>
      <c r="AT329" s="142" t="s">
        <v>165</v>
      </c>
      <c r="AU329" s="142" t="s">
        <v>86</v>
      </c>
      <c r="AY329" s="16" t="s">
        <v>162</v>
      </c>
      <c r="BE329" s="143">
        <f t="shared" si="48"/>
        <v>0</v>
      </c>
      <c r="BF329" s="143">
        <f t="shared" si="49"/>
        <v>0</v>
      </c>
      <c r="BG329" s="143">
        <f t="shared" si="50"/>
        <v>0</v>
      </c>
      <c r="BH329" s="143">
        <f t="shared" si="51"/>
        <v>0</v>
      </c>
      <c r="BI329" s="143">
        <f t="shared" si="52"/>
        <v>0</v>
      </c>
      <c r="BJ329" s="16" t="s">
        <v>86</v>
      </c>
      <c r="BK329" s="143">
        <f t="shared" si="53"/>
        <v>0</v>
      </c>
      <c r="BL329" s="16" t="s">
        <v>489</v>
      </c>
      <c r="BM329" s="142" t="s">
        <v>2841</v>
      </c>
    </row>
    <row r="330" spans="2:65" s="1" customFormat="1" ht="24.2" customHeight="1">
      <c r="B330" s="31"/>
      <c r="C330" s="131" t="s">
        <v>1262</v>
      </c>
      <c r="D330" s="131" t="s">
        <v>165</v>
      </c>
      <c r="E330" s="132" t="s">
        <v>2842</v>
      </c>
      <c r="F330" s="133" t="s">
        <v>2843</v>
      </c>
      <c r="G330" s="134" t="s">
        <v>644</v>
      </c>
      <c r="H330" s="135">
        <v>35</v>
      </c>
      <c r="I330" s="136"/>
      <c r="J330" s="137">
        <f t="shared" si="44"/>
        <v>0</v>
      </c>
      <c r="K330" s="133" t="s">
        <v>1</v>
      </c>
      <c r="L330" s="31"/>
      <c r="M330" s="138" t="s">
        <v>1</v>
      </c>
      <c r="N330" s="139" t="s">
        <v>43</v>
      </c>
      <c r="P330" s="140">
        <f t="shared" si="45"/>
        <v>0</v>
      </c>
      <c r="Q330" s="140">
        <v>0</v>
      </c>
      <c r="R330" s="140">
        <f t="shared" si="46"/>
        <v>0</v>
      </c>
      <c r="S330" s="140">
        <v>0</v>
      </c>
      <c r="T330" s="141">
        <f t="shared" si="47"/>
        <v>0</v>
      </c>
      <c r="AR330" s="142" t="s">
        <v>489</v>
      </c>
      <c r="AT330" s="142" t="s">
        <v>165</v>
      </c>
      <c r="AU330" s="142" t="s">
        <v>86</v>
      </c>
      <c r="AY330" s="16" t="s">
        <v>162</v>
      </c>
      <c r="BE330" s="143">
        <f t="shared" si="48"/>
        <v>0</v>
      </c>
      <c r="BF330" s="143">
        <f t="shared" si="49"/>
        <v>0</v>
      </c>
      <c r="BG330" s="143">
        <f t="shared" si="50"/>
        <v>0</v>
      </c>
      <c r="BH330" s="143">
        <f t="shared" si="51"/>
        <v>0</v>
      </c>
      <c r="BI330" s="143">
        <f t="shared" si="52"/>
        <v>0</v>
      </c>
      <c r="BJ330" s="16" t="s">
        <v>86</v>
      </c>
      <c r="BK330" s="143">
        <f t="shared" si="53"/>
        <v>0</v>
      </c>
      <c r="BL330" s="16" t="s">
        <v>489</v>
      </c>
      <c r="BM330" s="142" t="s">
        <v>2844</v>
      </c>
    </row>
    <row r="331" spans="2:65" s="1" customFormat="1" ht="16.5" customHeight="1">
      <c r="B331" s="31"/>
      <c r="C331" s="131" t="s">
        <v>1266</v>
      </c>
      <c r="D331" s="131" t="s">
        <v>165</v>
      </c>
      <c r="E331" s="132" t="s">
        <v>2845</v>
      </c>
      <c r="F331" s="133" t="s">
        <v>2846</v>
      </c>
      <c r="G331" s="134" t="s">
        <v>644</v>
      </c>
      <c r="H331" s="135">
        <v>1235</v>
      </c>
      <c r="I331" s="136"/>
      <c r="J331" s="137">
        <f t="shared" si="44"/>
        <v>0</v>
      </c>
      <c r="K331" s="133" t="s">
        <v>1</v>
      </c>
      <c r="L331" s="31"/>
      <c r="M331" s="138" t="s">
        <v>1</v>
      </c>
      <c r="N331" s="139" t="s">
        <v>43</v>
      </c>
      <c r="P331" s="140">
        <f t="shared" si="45"/>
        <v>0</v>
      </c>
      <c r="Q331" s="140">
        <v>0</v>
      </c>
      <c r="R331" s="140">
        <f t="shared" si="46"/>
        <v>0</v>
      </c>
      <c r="S331" s="140">
        <v>0</v>
      </c>
      <c r="T331" s="141">
        <f t="shared" si="47"/>
        <v>0</v>
      </c>
      <c r="AR331" s="142" t="s">
        <v>489</v>
      </c>
      <c r="AT331" s="142" t="s">
        <v>165</v>
      </c>
      <c r="AU331" s="142" t="s">
        <v>86</v>
      </c>
      <c r="AY331" s="16" t="s">
        <v>162</v>
      </c>
      <c r="BE331" s="143">
        <f t="shared" si="48"/>
        <v>0</v>
      </c>
      <c r="BF331" s="143">
        <f t="shared" si="49"/>
        <v>0</v>
      </c>
      <c r="BG331" s="143">
        <f t="shared" si="50"/>
        <v>0</v>
      </c>
      <c r="BH331" s="143">
        <f t="shared" si="51"/>
        <v>0</v>
      </c>
      <c r="BI331" s="143">
        <f t="shared" si="52"/>
        <v>0</v>
      </c>
      <c r="BJ331" s="16" t="s">
        <v>86</v>
      </c>
      <c r="BK331" s="143">
        <f t="shared" si="53"/>
        <v>0</v>
      </c>
      <c r="BL331" s="16" t="s">
        <v>489</v>
      </c>
      <c r="BM331" s="142" t="s">
        <v>2847</v>
      </c>
    </row>
    <row r="332" spans="2:65" s="1" customFormat="1" ht="16.5" customHeight="1">
      <c r="B332" s="31"/>
      <c r="C332" s="131" t="s">
        <v>1270</v>
      </c>
      <c r="D332" s="131" t="s">
        <v>165</v>
      </c>
      <c r="E332" s="132" t="s">
        <v>2848</v>
      </c>
      <c r="F332" s="133" t="s">
        <v>2849</v>
      </c>
      <c r="G332" s="134" t="s">
        <v>1645</v>
      </c>
      <c r="H332" s="135">
        <v>370</v>
      </c>
      <c r="I332" s="136"/>
      <c r="J332" s="137">
        <f t="shared" si="44"/>
        <v>0</v>
      </c>
      <c r="K332" s="133" t="s">
        <v>1</v>
      </c>
      <c r="L332" s="31"/>
      <c r="M332" s="138" t="s">
        <v>1</v>
      </c>
      <c r="N332" s="139" t="s">
        <v>43</v>
      </c>
      <c r="P332" s="140">
        <f t="shared" si="45"/>
        <v>0</v>
      </c>
      <c r="Q332" s="140">
        <v>0</v>
      </c>
      <c r="R332" s="140">
        <f t="shared" si="46"/>
        <v>0</v>
      </c>
      <c r="S332" s="140">
        <v>0</v>
      </c>
      <c r="T332" s="141">
        <f t="shared" si="47"/>
        <v>0</v>
      </c>
      <c r="AR332" s="142" t="s">
        <v>489</v>
      </c>
      <c r="AT332" s="142" t="s">
        <v>165</v>
      </c>
      <c r="AU332" s="142" t="s">
        <v>86</v>
      </c>
      <c r="AY332" s="16" t="s">
        <v>162</v>
      </c>
      <c r="BE332" s="143">
        <f t="shared" si="48"/>
        <v>0</v>
      </c>
      <c r="BF332" s="143">
        <f t="shared" si="49"/>
        <v>0</v>
      </c>
      <c r="BG332" s="143">
        <f t="shared" si="50"/>
        <v>0</v>
      </c>
      <c r="BH332" s="143">
        <f t="shared" si="51"/>
        <v>0</v>
      </c>
      <c r="BI332" s="143">
        <f t="shared" si="52"/>
        <v>0</v>
      </c>
      <c r="BJ332" s="16" t="s">
        <v>86</v>
      </c>
      <c r="BK332" s="143">
        <f t="shared" si="53"/>
        <v>0</v>
      </c>
      <c r="BL332" s="16" t="s">
        <v>489</v>
      </c>
      <c r="BM332" s="142" t="s">
        <v>2850</v>
      </c>
    </row>
    <row r="333" spans="2:65" s="1" customFormat="1" ht="24.2" customHeight="1">
      <c r="B333" s="31"/>
      <c r="C333" s="131" t="s">
        <v>1274</v>
      </c>
      <c r="D333" s="131" t="s">
        <v>165</v>
      </c>
      <c r="E333" s="132" t="s">
        <v>2851</v>
      </c>
      <c r="F333" s="133" t="s">
        <v>2852</v>
      </c>
      <c r="G333" s="134" t="s">
        <v>644</v>
      </c>
      <c r="H333" s="135">
        <v>15</v>
      </c>
      <c r="I333" s="136"/>
      <c r="J333" s="137">
        <f t="shared" si="44"/>
        <v>0</v>
      </c>
      <c r="K333" s="133" t="s">
        <v>1</v>
      </c>
      <c r="L333" s="31"/>
      <c r="M333" s="138" t="s">
        <v>1</v>
      </c>
      <c r="N333" s="139" t="s">
        <v>43</v>
      </c>
      <c r="P333" s="140">
        <f t="shared" si="45"/>
        <v>0</v>
      </c>
      <c r="Q333" s="140">
        <v>0</v>
      </c>
      <c r="R333" s="140">
        <f t="shared" si="46"/>
        <v>0</v>
      </c>
      <c r="S333" s="140">
        <v>0</v>
      </c>
      <c r="T333" s="141">
        <f t="shared" si="47"/>
        <v>0</v>
      </c>
      <c r="AR333" s="142" t="s">
        <v>489</v>
      </c>
      <c r="AT333" s="142" t="s">
        <v>165</v>
      </c>
      <c r="AU333" s="142" t="s">
        <v>86</v>
      </c>
      <c r="AY333" s="16" t="s">
        <v>162</v>
      </c>
      <c r="BE333" s="143">
        <f t="shared" si="48"/>
        <v>0</v>
      </c>
      <c r="BF333" s="143">
        <f t="shared" si="49"/>
        <v>0</v>
      </c>
      <c r="BG333" s="143">
        <f t="shared" si="50"/>
        <v>0</v>
      </c>
      <c r="BH333" s="143">
        <f t="shared" si="51"/>
        <v>0</v>
      </c>
      <c r="BI333" s="143">
        <f t="shared" si="52"/>
        <v>0</v>
      </c>
      <c r="BJ333" s="16" t="s">
        <v>86</v>
      </c>
      <c r="BK333" s="143">
        <f t="shared" si="53"/>
        <v>0</v>
      </c>
      <c r="BL333" s="16" t="s">
        <v>489</v>
      </c>
      <c r="BM333" s="142" t="s">
        <v>2853</v>
      </c>
    </row>
    <row r="334" spans="2:65" s="1" customFormat="1" ht="21.75" customHeight="1">
      <c r="B334" s="31"/>
      <c r="C334" s="131" t="s">
        <v>1278</v>
      </c>
      <c r="D334" s="131" t="s">
        <v>165</v>
      </c>
      <c r="E334" s="132" t="s">
        <v>2854</v>
      </c>
      <c r="F334" s="133" t="s">
        <v>2855</v>
      </c>
      <c r="G334" s="134" t="s">
        <v>1645</v>
      </c>
      <c r="H334" s="135">
        <v>45</v>
      </c>
      <c r="I334" s="136"/>
      <c r="J334" s="137">
        <f t="shared" si="44"/>
        <v>0</v>
      </c>
      <c r="K334" s="133" t="s">
        <v>1</v>
      </c>
      <c r="L334" s="31"/>
      <c r="M334" s="138" t="s">
        <v>1</v>
      </c>
      <c r="N334" s="139" t="s">
        <v>43</v>
      </c>
      <c r="P334" s="140">
        <f t="shared" si="45"/>
        <v>0</v>
      </c>
      <c r="Q334" s="140">
        <v>0</v>
      </c>
      <c r="R334" s="140">
        <f t="shared" si="46"/>
        <v>0</v>
      </c>
      <c r="S334" s="140">
        <v>0</v>
      </c>
      <c r="T334" s="141">
        <f t="shared" si="47"/>
        <v>0</v>
      </c>
      <c r="AR334" s="142" t="s">
        <v>489</v>
      </c>
      <c r="AT334" s="142" t="s">
        <v>165</v>
      </c>
      <c r="AU334" s="142" t="s">
        <v>86</v>
      </c>
      <c r="AY334" s="16" t="s">
        <v>162</v>
      </c>
      <c r="BE334" s="143">
        <f t="shared" si="48"/>
        <v>0</v>
      </c>
      <c r="BF334" s="143">
        <f t="shared" si="49"/>
        <v>0</v>
      </c>
      <c r="BG334" s="143">
        <f t="shared" si="50"/>
        <v>0</v>
      </c>
      <c r="BH334" s="143">
        <f t="shared" si="51"/>
        <v>0</v>
      </c>
      <c r="BI334" s="143">
        <f t="shared" si="52"/>
        <v>0</v>
      </c>
      <c r="BJ334" s="16" t="s">
        <v>86</v>
      </c>
      <c r="BK334" s="143">
        <f t="shared" si="53"/>
        <v>0</v>
      </c>
      <c r="BL334" s="16" t="s">
        <v>489</v>
      </c>
      <c r="BM334" s="142" t="s">
        <v>2856</v>
      </c>
    </row>
    <row r="335" spans="2:65" s="11" customFormat="1" ht="22.9" customHeight="1">
      <c r="B335" s="119"/>
      <c r="D335" s="120" t="s">
        <v>77</v>
      </c>
      <c r="E335" s="129" t="s">
        <v>2857</v>
      </c>
      <c r="F335" s="129" t="s">
        <v>2858</v>
      </c>
      <c r="I335" s="122"/>
      <c r="J335" s="130">
        <f>BK335</f>
        <v>0</v>
      </c>
      <c r="L335" s="119"/>
      <c r="M335" s="124"/>
      <c r="P335" s="125">
        <v>0</v>
      </c>
      <c r="R335" s="125">
        <v>0</v>
      </c>
      <c r="T335" s="126">
        <v>0</v>
      </c>
      <c r="AR335" s="120" t="s">
        <v>182</v>
      </c>
      <c r="AT335" s="127" t="s">
        <v>77</v>
      </c>
      <c r="AU335" s="127" t="s">
        <v>86</v>
      </c>
      <c r="AY335" s="120" t="s">
        <v>162</v>
      </c>
      <c r="BK335" s="128">
        <v>0</v>
      </c>
    </row>
    <row r="336" spans="2:65" s="11" customFormat="1" ht="25.9" customHeight="1">
      <c r="B336" s="119"/>
      <c r="D336" s="120" t="s">
        <v>77</v>
      </c>
      <c r="E336" s="121" t="s">
        <v>2859</v>
      </c>
      <c r="F336" s="121" t="s">
        <v>2860</v>
      </c>
      <c r="I336" s="122"/>
      <c r="J336" s="123">
        <f>BK336</f>
        <v>0</v>
      </c>
      <c r="L336" s="119"/>
      <c r="M336" s="124"/>
      <c r="P336" s="125">
        <f>SUM(P337:P338)</f>
        <v>0</v>
      </c>
      <c r="R336" s="125">
        <f>SUM(R337:R338)</f>
        <v>0</v>
      </c>
      <c r="T336" s="126">
        <f>SUM(T337:T338)</f>
        <v>0</v>
      </c>
      <c r="AR336" s="120" t="s">
        <v>182</v>
      </c>
      <c r="AT336" s="127" t="s">
        <v>77</v>
      </c>
      <c r="AU336" s="127" t="s">
        <v>78</v>
      </c>
      <c r="AY336" s="120" t="s">
        <v>162</v>
      </c>
      <c r="BK336" s="128">
        <f>SUM(BK337:BK338)</f>
        <v>0</v>
      </c>
    </row>
    <row r="337" spans="2:65" s="1" customFormat="1" ht="24.2" customHeight="1">
      <c r="B337" s="31"/>
      <c r="C337" s="131" t="s">
        <v>1283</v>
      </c>
      <c r="D337" s="131" t="s">
        <v>165</v>
      </c>
      <c r="E337" s="132" t="s">
        <v>2861</v>
      </c>
      <c r="F337" s="133" t="s">
        <v>2862</v>
      </c>
      <c r="G337" s="134" t="s">
        <v>2818</v>
      </c>
      <c r="H337" s="135">
        <v>20</v>
      </c>
      <c r="I337" s="136"/>
      <c r="J337" s="137">
        <f>ROUND(I337*H337,2)</f>
        <v>0</v>
      </c>
      <c r="K337" s="133" t="s">
        <v>1</v>
      </c>
      <c r="L337" s="31"/>
      <c r="M337" s="138" t="s">
        <v>1</v>
      </c>
      <c r="N337" s="139" t="s">
        <v>43</v>
      </c>
      <c r="P337" s="140">
        <f>O337*H337</f>
        <v>0</v>
      </c>
      <c r="Q337" s="140">
        <v>0</v>
      </c>
      <c r="R337" s="140">
        <f>Q337*H337</f>
        <v>0</v>
      </c>
      <c r="S337" s="140">
        <v>0</v>
      </c>
      <c r="T337" s="141">
        <f>S337*H337</f>
        <v>0</v>
      </c>
      <c r="AR337" s="142" t="s">
        <v>489</v>
      </c>
      <c r="AT337" s="142" t="s">
        <v>165</v>
      </c>
      <c r="AU337" s="142" t="s">
        <v>86</v>
      </c>
      <c r="AY337" s="16" t="s">
        <v>162</v>
      </c>
      <c r="BE337" s="143">
        <f>IF(N337="základní",J337,0)</f>
        <v>0</v>
      </c>
      <c r="BF337" s="143">
        <f>IF(N337="snížená",J337,0)</f>
        <v>0</v>
      </c>
      <c r="BG337" s="143">
        <f>IF(N337="zákl. přenesená",J337,0)</f>
        <v>0</v>
      </c>
      <c r="BH337" s="143">
        <f>IF(N337="sníž. přenesená",J337,0)</f>
        <v>0</v>
      </c>
      <c r="BI337" s="143">
        <f>IF(N337="nulová",J337,0)</f>
        <v>0</v>
      </c>
      <c r="BJ337" s="16" t="s">
        <v>86</v>
      </c>
      <c r="BK337" s="143">
        <f>ROUND(I337*H337,2)</f>
        <v>0</v>
      </c>
      <c r="BL337" s="16" t="s">
        <v>489</v>
      </c>
      <c r="BM337" s="142" t="s">
        <v>2863</v>
      </c>
    </row>
    <row r="338" spans="2:65" s="11" customFormat="1" ht="22.9" customHeight="1">
      <c r="B338" s="119"/>
      <c r="D338" s="120" t="s">
        <v>77</v>
      </c>
      <c r="E338" s="129" t="s">
        <v>2864</v>
      </c>
      <c r="F338" s="129" t="s">
        <v>2865</v>
      </c>
      <c r="I338" s="122"/>
      <c r="J338" s="130">
        <f>BK338</f>
        <v>0</v>
      </c>
      <c r="L338" s="119"/>
      <c r="M338" s="124"/>
      <c r="P338" s="125">
        <v>0</v>
      </c>
      <c r="R338" s="125">
        <v>0</v>
      </c>
      <c r="T338" s="126">
        <v>0</v>
      </c>
      <c r="AR338" s="120" t="s">
        <v>182</v>
      </c>
      <c r="AT338" s="127" t="s">
        <v>77</v>
      </c>
      <c r="AU338" s="127" t="s">
        <v>86</v>
      </c>
      <c r="AY338" s="120" t="s">
        <v>162</v>
      </c>
      <c r="BK338" s="128">
        <v>0</v>
      </c>
    </row>
    <row r="339" spans="2:65" s="11" customFormat="1" ht="25.9" customHeight="1">
      <c r="B339" s="119"/>
      <c r="D339" s="120" t="s">
        <v>77</v>
      </c>
      <c r="E339" s="121" t="s">
        <v>2866</v>
      </c>
      <c r="F339" s="121" t="s">
        <v>2867</v>
      </c>
      <c r="I339" s="122"/>
      <c r="J339" s="123">
        <f>BK339</f>
        <v>0</v>
      </c>
      <c r="L339" s="119"/>
      <c r="M339" s="124"/>
      <c r="P339" s="125">
        <f>SUM(P340:P377)</f>
        <v>0</v>
      </c>
      <c r="R339" s="125">
        <f>SUM(R340:R377)</f>
        <v>0</v>
      </c>
      <c r="T339" s="126">
        <f>SUM(T340:T377)</f>
        <v>0</v>
      </c>
      <c r="AR339" s="120" t="s">
        <v>182</v>
      </c>
      <c r="AT339" s="127" t="s">
        <v>77</v>
      </c>
      <c r="AU339" s="127" t="s">
        <v>78</v>
      </c>
      <c r="AY339" s="120" t="s">
        <v>162</v>
      </c>
      <c r="BK339" s="128">
        <f>SUM(BK340:BK377)</f>
        <v>0</v>
      </c>
    </row>
    <row r="340" spans="2:65" s="1" customFormat="1" ht="21.75" customHeight="1">
      <c r="B340" s="31"/>
      <c r="C340" s="131" t="s">
        <v>1287</v>
      </c>
      <c r="D340" s="131" t="s">
        <v>165</v>
      </c>
      <c r="E340" s="132" t="s">
        <v>2868</v>
      </c>
      <c r="F340" s="133" t="s">
        <v>2869</v>
      </c>
      <c r="G340" s="134" t="s">
        <v>644</v>
      </c>
      <c r="H340" s="135">
        <v>108</v>
      </c>
      <c r="I340" s="136"/>
      <c r="J340" s="137">
        <f>ROUND(I340*H340,2)</f>
        <v>0</v>
      </c>
      <c r="K340" s="133" t="s">
        <v>1</v>
      </c>
      <c r="L340" s="31"/>
      <c r="M340" s="138" t="s">
        <v>1</v>
      </c>
      <c r="N340" s="139" t="s">
        <v>43</v>
      </c>
      <c r="P340" s="140">
        <f>O340*H340</f>
        <v>0</v>
      </c>
      <c r="Q340" s="140">
        <v>0</v>
      </c>
      <c r="R340" s="140">
        <f>Q340*H340</f>
        <v>0</v>
      </c>
      <c r="S340" s="140">
        <v>0</v>
      </c>
      <c r="T340" s="141">
        <f>S340*H340</f>
        <v>0</v>
      </c>
      <c r="AR340" s="142" t="s">
        <v>489</v>
      </c>
      <c r="AT340" s="142" t="s">
        <v>165</v>
      </c>
      <c r="AU340" s="142" t="s">
        <v>86</v>
      </c>
      <c r="AY340" s="16" t="s">
        <v>162</v>
      </c>
      <c r="BE340" s="143">
        <f>IF(N340="základní",J340,0)</f>
        <v>0</v>
      </c>
      <c r="BF340" s="143">
        <f>IF(N340="snížená",J340,0)</f>
        <v>0</v>
      </c>
      <c r="BG340" s="143">
        <f>IF(N340="zákl. přenesená",J340,0)</f>
        <v>0</v>
      </c>
      <c r="BH340" s="143">
        <f>IF(N340="sníž. přenesená",J340,0)</f>
        <v>0</v>
      </c>
      <c r="BI340" s="143">
        <f>IF(N340="nulová",J340,0)</f>
        <v>0</v>
      </c>
      <c r="BJ340" s="16" t="s">
        <v>86</v>
      </c>
      <c r="BK340" s="143">
        <f>ROUND(I340*H340,2)</f>
        <v>0</v>
      </c>
      <c r="BL340" s="16" t="s">
        <v>489</v>
      </c>
      <c r="BM340" s="142" t="s">
        <v>2870</v>
      </c>
    </row>
    <row r="341" spans="2:65" s="1" customFormat="1" ht="21.75" customHeight="1">
      <c r="B341" s="31"/>
      <c r="C341" s="173" t="s">
        <v>1291</v>
      </c>
      <c r="D341" s="173" t="s">
        <v>644</v>
      </c>
      <c r="E341" s="174" t="s">
        <v>2871</v>
      </c>
      <c r="F341" s="175" t="s">
        <v>2869</v>
      </c>
      <c r="G341" s="176" t="s">
        <v>644</v>
      </c>
      <c r="H341" s="177">
        <v>108</v>
      </c>
      <c r="I341" s="178"/>
      <c r="J341" s="179">
        <f>ROUND(I341*H341,2)</f>
        <v>0</v>
      </c>
      <c r="K341" s="175" t="s">
        <v>1</v>
      </c>
      <c r="L341" s="180"/>
      <c r="M341" s="181" t="s">
        <v>1</v>
      </c>
      <c r="N341" s="182" t="s">
        <v>43</v>
      </c>
      <c r="P341" s="140">
        <f>O341*H341</f>
        <v>0</v>
      </c>
      <c r="Q341" s="140">
        <v>0</v>
      </c>
      <c r="R341" s="140">
        <f>Q341*H341</f>
        <v>0</v>
      </c>
      <c r="S341" s="140">
        <v>0</v>
      </c>
      <c r="T341" s="141">
        <f>S341*H341</f>
        <v>0</v>
      </c>
      <c r="AR341" s="142" t="s">
        <v>1727</v>
      </c>
      <c r="AT341" s="142" t="s">
        <v>644</v>
      </c>
      <c r="AU341" s="142" t="s">
        <v>86</v>
      </c>
      <c r="AY341" s="16" t="s">
        <v>162</v>
      </c>
      <c r="BE341" s="143">
        <f>IF(N341="základní",J341,0)</f>
        <v>0</v>
      </c>
      <c r="BF341" s="143">
        <f>IF(N341="snížená",J341,0)</f>
        <v>0</v>
      </c>
      <c r="BG341" s="143">
        <f>IF(N341="zákl. přenesená",J341,0)</f>
        <v>0</v>
      </c>
      <c r="BH341" s="143">
        <f>IF(N341="sníž. přenesená",J341,0)</f>
        <v>0</v>
      </c>
      <c r="BI341" s="143">
        <f>IF(N341="nulová",J341,0)</f>
        <v>0</v>
      </c>
      <c r="BJ341" s="16" t="s">
        <v>86</v>
      </c>
      <c r="BK341" s="143">
        <f>ROUND(I341*H341,2)</f>
        <v>0</v>
      </c>
      <c r="BL341" s="16" t="s">
        <v>489</v>
      </c>
      <c r="BM341" s="142" t="s">
        <v>2872</v>
      </c>
    </row>
    <row r="342" spans="2:65" s="1" customFormat="1" ht="78">
      <c r="B342" s="31"/>
      <c r="D342" s="144" t="s">
        <v>172</v>
      </c>
      <c r="F342" s="145" t="s">
        <v>2873</v>
      </c>
      <c r="I342" s="146"/>
      <c r="L342" s="31"/>
      <c r="M342" s="147"/>
      <c r="T342" s="55"/>
      <c r="AT342" s="16" t="s">
        <v>172</v>
      </c>
      <c r="AU342" s="16" t="s">
        <v>86</v>
      </c>
    </row>
    <row r="343" spans="2:65" s="1" customFormat="1" ht="49.15" customHeight="1">
      <c r="B343" s="31"/>
      <c r="C343" s="131" t="s">
        <v>1296</v>
      </c>
      <c r="D343" s="131" t="s">
        <v>165</v>
      </c>
      <c r="E343" s="132" t="s">
        <v>2874</v>
      </c>
      <c r="F343" s="133" t="s">
        <v>2875</v>
      </c>
      <c r="G343" s="134" t="s">
        <v>1645</v>
      </c>
      <c r="H343" s="135">
        <v>5</v>
      </c>
      <c r="I343" s="136"/>
      <c r="J343" s="137">
        <f t="shared" ref="J343:J376" si="54">ROUND(I343*H343,2)</f>
        <v>0</v>
      </c>
      <c r="K343" s="133" t="s">
        <v>1</v>
      </c>
      <c r="L343" s="31"/>
      <c r="M343" s="138" t="s">
        <v>1</v>
      </c>
      <c r="N343" s="139" t="s">
        <v>43</v>
      </c>
      <c r="P343" s="140">
        <f t="shared" ref="P343:P376" si="55">O343*H343</f>
        <v>0</v>
      </c>
      <c r="Q343" s="140">
        <v>0</v>
      </c>
      <c r="R343" s="140">
        <f t="shared" ref="R343:R376" si="56">Q343*H343</f>
        <v>0</v>
      </c>
      <c r="S343" s="140">
        <v>0</v>
      </c>
      <c r="T343" s="141">
        <f t="shared" ref="T343:T376" si="57">S343*H343</f>
        <v>0</v>
      </c>
      <c r="AR343" s="142" t="s">
        <v>489</v>
      </c>
      <c r="AT343" s="142" t="s">
        <v>165</v>
      </c>
      <c r="AU343" s="142" t="s">
        <v>86</v>
      </c>
      <c r="AY343" s="16" t="s">
        <v>162</v>
      </c>
      <c r="BE343" s="143">
        <f t="shared" ref="BE343:BE376" si="58">IF(N343="základní",J343,0)</f>
        <v>0</v>
      </c>
      <c r="BF343" s="143">
        <f t="shared" ref="BF343:BF376" si="59">IF(N343="snížená",J343,0)</f>
        <v>0</v>
      </c>
      <c r="BG343" s="143">
        <f t="shared" ref="BG343:BG376" si="60">IF(N343="zákl. přenesená",J343,0)</f>
        <v>0</v>
      </c>
      <c r="BH343" s="143">
        <f t="shared" ref="BH343:BH376" si="61">IF(N343="sníž. přenesená",J343,0)</f>
        <v>0</v>
      </c>
      <c r="BI343" s="143">
        <f t="shared" ref="BI343:BI376" si="62">IF(N343="nulová",J343,0)</f>
        <v>0</v>
      </c>
      <c r="BJ343" s="16" t="s">
        <v>86</v>
      </c>
      <c r="BK343" s="143">
        <f t="shared" ref="BK343:BK376" si="63">ROUND(I343*H343,2)</f>
        <v>0</v>
      </c>
      <c r="BL343" s="16" t="s">
        <v>489</v>
      </c>
      <c r="BM343" s="142" t="s">
        <v>2876</v>
      </c>
    </row>
    <row r="344" spans="2:65" s="1" customFormat="1" ht="49.15" customHeight="1">
      <c r="B344" s="31"/>
      <c r="C344" s="173" t="s">
        <v>1300</v>
      </c>
      <c r="D344" s="173" t="s">
        <v>644</v>
      </c>
      <c r="E344" s="174" t="s">
        <v>2877</v>
      </c>
      <c r="F344" s="175" t="s">
        <v>2875</v>
      </c>
      <c r="G344" s="176" t="s">
        <v>1645</v>
      </c>
      <c r="H344" s="177">
        <v>5</v>
      </c>
      <c r="I344" s="178"/>
      <c r="J344" s="179">
        <f t="shared" si="54"/>
        <v>0</v>
      </c>
      <c r="K344" s="175" t="s">
        <v>1</v>
      </c>
      <c r="L344" s="180"/>
      <c r="M344" s="181" t="s">
        <v>1</v>
      </c>
      <c r="N344" s="182" t="s">
        <v>43</v>
      </c>
      <c r="P344" s="140">
        <f t="shared" si="55"/>
        <v>0</v>
      </c>
      <c r="Q344" s="140">
        <v>0</v>
      </c>
      <c r="R344" s="140">
        <f t="shared" si="56"/>
        <v>0</v>
      </c>
      <c r="S344" s="140">
        <v>0</v>
      </c>
      <c r="T344" s="141">
        <f t="shared" si="57"/>
        <v>0</v>
      </c>
      <c r="AR344" s="142" t="s">
        <v>1727</v>
      </c>
      <c r="AT344" s="142" t="s">
        <v>644</v>
      </c>
      <c r="AU344" s="142" t="s">
        <v>86</v>
      </c>
      <c r="AY344" s="16" t="s">
        <v>162</v>
      </c>
      <c r="BE344" s="143">
        <f t="shared" si="58"/>
        <v>0</v>
      </c>
      <c r="BF344" s="143">
        <f t="shared" si="59"/>
        <v>0</v>
      </c>
      <c r="BG344" s="143">
        <f t="shared" si="60"/>
        <v>0</v>
      </c>
      <c r="BH344" s="143">
        <f t="shared" si="61"/>
        <v>0</v>
      </c>
      <c r="BI344" s="143">
        <f t="shared" si="62"/>
        <v>0</v>
      </c>
      <c r="BJ344" s="16" t="s">
        <v>86</v>
      </c>
      <c r="BK344" s="143">
        <f t="shared" si="63"/>
        <v>0</v>
      </c>
      <c r="BL344" s="16" t="s">
        <v>489</v>
      </c>
      <c r="BM344" s="142" t="s">
        <v>2878</v>
      </c>
    </row>
    <row r="345" spans="2:65" s="1" customFormat="1" ht="33" customHeight="1">
      <c r="B345" s="31"/>
      <c r="C345" s="131" t="s">
        <v>1305</v>
      </c>
      <c r="D345" s="131" t="s">
        <v>165</v>
      </c>
      <c r="E345" s="132" t="s">
        <v>2879</v>
      </c>
      <c r="F345" s="133" t="s">
        <v>2880</v>
      </c>
      <c r="G345" s="134" t="s">
        <v>1645</v>
      </c>
      <c r="H345" s="135">
        <v>5</v>
      </c>
      <c r="I345" s="136"/>
      <c r="J345" s="137">
        <f t="shared" si="54"/>
        <v>0</v>
      </c>
      <c r="K345" s="133" t="s">
        <v>1</v>
      </c>
      <c r="L345" s="31"/>
      <c r="M345" s="138" t="s">
        <v>1</v>
      </c>
      <c r="N345" s="139" t="s">
        <v>43</v>
      </c>
      <c r="P345" s="140">
        <f t="shared" si="55"/>
        <v>0</v>
      </c>
      <c r="Q345" s="140">
        <v>0</v>
      </c>
      <c r="R345" s="140">
        <f t="shared" si="56"/>
        <v>0</v>
      </c>
      <c r="S345" s="140">
        <v>0</v>
      </c>
      <c r="T345" s="141">
        <f t="shared" si="57"/>
        <v>0</v>
      </c>
      <c r="AR345" s="142" t="s">
        <v>489</v>
      </c>
      <c r="AT345" s="142" t="s">
        <v>165</v>
      </c>
      <c r="AU345" s="142" t="s">
        <v>86</v>
      </c>
      <c r="AY345" s="16" t="s">
        <v>162</v>
      </c>
      <c r="BE345" s="143">
        <f t="shared" si="58"/>
        <v>0</v>
      </c>
      <c r="BF345" s="143">
        <f t="shared" si="59"/>
        <v>0</v>
      </c>
      <c r="BG345" s="143">
        <f t="shared" si="60"/>
        <v>0</v>
      </c>
      <c r="BH345" s="143">
        <f t="shared" si="61"/>
        <v>0</v>
      </c>
      <c r="BI345" s="143">
        <f t="shared" si="62"/>
        <v>0</v>
      </c>
      <c r="BJ345" s="16" t="s">
        <v>86</v>
      </c>
      <c r="BK345" s="143">
        <f t="shared" si="63"/>
        <v>0</v>
      </c>
      <c r="BL345" s="16" t="s">
        <v>489</v>
      </c>
      <c r="BM345" s="142" t="s">
        <v>2881</v>
      </c>
    </row>
    <row r="346" spans="2:65" s="1" customFormat="1" ht="33" customHeight="1">
      <c r="B346" s="31"/>
      <c r="C346" s="173" t="s">
        <v>1310</v>
      </c>
      <c r="D346" s="173" t="s">
        <v>644</v>
      </c>
      <c r="E346" s="174" t="s">
        <v>2882</v>
      </c>
      <c r="F346" s="175" t="s">
        <v>2880</v>
      </c>
      <c r="G346" s="176" t="s">
        <v>1645</v>
      </c>
      <c r="H346" s="177">
        <v>5</v>
      </c>
      <c r="I346" s="178"/>
      <c r="J346" s="179">
        <f t="shared" si="54"/>
        <v>0</v>
      </c>
      <c r="K346" s="175" t="s">
        <v>1</v>
      </c>
      <c r="L346" s="180"/>
      <c r="M346" s="181" t="s">
        <v>1</v>
      </c>
      <c r="N346" s="182" t="s">
        <v>43</v>
      </c>
      <c r="P346" s="140">
        <f t="shared" si="55"/>
        <v>0</v>
      </c>
      <c r="Q346" s="140">
        <v>0</v>
      </c>
      <c r="R346" s="140">
        <f t="shared" si="56"/>
        <v>0</v>
      </c>
      <c r="S346" s="140">
        <v>0</v>
      </c>
      <c r="T346" s="141">
        <f t="shared" si="57"/>
        <v>0</v>
      </c>
      <c r="AR346" s="142" t="s">
        <v>1727</v>
      </c>
      <c r="AT346" s="142" t="s">
        <v>644</v>
      </c>
      <c r="AU346" s="142" t="s">
        <v>86</v>
      </c>
      <c r="AY346" s="16" t="s">
        <v>162</v>
      </c>
      <c r="BE346" s="143">
        <f t="shared" si="58"/>
        <v>0</v>
      </c>
      <c r="BF346" s="143">
        <f t="shared" si="59"/>
        <v>0</v>
      </c>
      <c r="BG346" s="143">
        <f t="shared" si="60"/>
        <v>0</v>
      </c>
      <c r="BH346" s="143">
        <f t="shared" si="61"/>
        <v>0</v>
      </c>
      <c r="BI346" s="143">
        <f t="shared" si="62"/>
        <v>0</v>
      </c>
      <c r="BJ346" s="16" t="s">
        <v>86</v>
      </c>
      <c r="BK346" s="143">
        <f t="shared" si="63"/>
        <v>0</v>
      </c>
      <c r="BL346" s="16" t="s">
        <v>489</v>
      </c>
      <c r="BM346" s="142" t="s">
        <v>2883</v>
      </c>
    </row>
    <row r="347" spans="2:65" s="1" customFormat="1" ht="33" customHeight="1">
      <c r="B347" s="31"/>
      <c r="C347" s="131" t="s">
        <v>1314</v>
      </c>
      <c r="D347" s="131" t="s">
        <v>165</v>
      </c>
      <c r="E347" s="132" t="s">
        <v>2884</v>
      </c>
      <c r="F347" s="133" t="s">
        <v>2885</v>
      </c>
      <c r="G347" s="134" t="s">
        <v>1645</v>
      </c>
      <c r="H347" s="135">
        <v>1</v>
      </c>
      <c r="I347" s="136"/>
      <c r="J347" s="137">
        <f t="shared" si="54"/>
        <v>0</v>
      </c>
      <c r="K347" s="133" t="s">
        <v>1</v>
      </c>
      <c r="L347" s="31"/>
      <c r="M347" s="138" t="s">
        <v>1</v>
      </c>
      <c r="N347" s="139" t="s">
        <v>43</v>
      </c>
      <c r="P347" s="140">
        <f t="shared" si="55"/>
        <v>0</v>
      </c>
      <c r="Q347" s="140">
        <v>0</v>
      </c>
      <c r="R347" s="140">
        <f t="shared" si="56"/>
        <v>0</v>
      </c>
      <c r="S347" s="140">
        <v>0</v>
      </c>
      <c r="T347" s="141">
        <f t="shared" si="57"/>
        <v>0</v>
      </c>
      <c r="AR347" s="142" t="s">
        <v>489</v>
      </c>
      <c r="AT347" s="142" t="s">
        <v>165</v>
      </c>
      <c r="AU347" s="142" t="s">
        <v>86</v>
      </c>
      <c r="AY347" s="16" t="s">
        <v>162</v>
      </c>
      <c r="BE347" s="143">
        <f t="shared" si="58"/>
        <v>0</v>
      </c>
      <c r="BF347" s="143">
        <f t="shared" si="59"/>
        <v>0</v>
      </c>
      <c r="BG347" s="143">
        <f t="shared" si="60"/>
        <v>0</v>
      </c>
      <c r="BH347" s="143">
        <f t="shared" si="61"/>
        <v>0</v>
      </c>
      <c r="BI347" s="143">
        <f t="shared" si="62"/>
        <v>0</v>
      </c>
      <c r="BJ347" s="16" t="s">
        <v>86</v>
      </c>
      <c r="BK347" s="143">
        <f t="shared" si="63"/>
        <v>0</v>
      </c>
      <c r="BL347" s="16" t="s">
        <v>489</v>
      </c>
      <c r="BM347" s="142" t="s">
        <v>2886</v>
      </c>
    </row>
    <row r="348" spans="2:65" s="1" customFormat="1" ht="33" customHeight="1">
      <c r="B348" s="31"/>
      <c r="C348" s="173" t="s">
        <v>1320</v>
      </c>
      <c r="D348" s="173" t="s">
        <v>644</v>
      </c>
      <c r="E348" s="174" t="s">
        <v>2887</v>
      </c>
      <c r="F348" s="175" t="s">
        <v>2885</v>
      </c>
      <c r="G348" s="176" t="s">
        <v>1645</v>
      </c>
      <c r="H348" s="177">
        <v>1</v>
      </c>
      <c r="I348" s="178"/>
      <c r="J348" s="179">
        <f t="shared" si="54"/>
        <v>0</v>
      </c>
      <c r="K348" s="175" t="s">
        <v>1</v>
      </c>
      <c r="L348" s="180"/>
      <c r="M348" s="181" t="s">
        <v>1</v>
      </c>
      <c r="N348" s="182" t="s">
        <v>43</v>
      </c>
      <c r="P348" s="140">
        <f t="shared" si="55"/>
        <v>0</v>
      </c>
      <c r="Q348" s="140">
        <v>0</v>
      </c>
      <c r="R348" s="140">
        <f t="shared" si="56"/>
        <v>0</v>
      </c>
      <c r="S348" s="140">
        <v>0</v>
      </c>
      <c r="T348" s="141">
        <f t="shared" si="57"/>
        <v>0</v>
      </c>
      <c r="AR348" s="142" t="s">
        <v>1727</v>
      </c>
      <c r="AT348" s="142" t="s">
        <v>644</v>
      </c>
      <c r="AU348" s="142" t="s">
        <v>86</v>
      </c>
      <c r="AY348" s="16" t="s">
        <v>162</v>
      </c>
      <c r="BE348" s="143">
        <f t="shared" si="58"/>
        <v>0</v>
      </c>
      <c r="BF348" s="143">
        <f t="shared" si="59"/>
        <v>0</v>
      </c>
      <c r="BG348" s="143">
        <f t="shared" si="60"/>
        <v>0</v>
      </c>
      <c r="BH348" s="143">
        <f t="shared" si="61"/>
        <v>0</v>
      </c>
      <c r="BI348" s="143">
        <f t="shared" si="62"/>
        <v>0</v>
      </c>
      <c r="BJ348" s="16" t="s">
        <v>86</v>
      </c>
      <c r="BK348" s="143">
        <f t="shared" si="63"/>
        <v>0</v>
      </c>
      <c r="BL348" s="16" t="s">
        <v>489</v>
      </c>
      <c r="BM348" s="142" t="s">
        <v>2888</v>
      </c>
    </row>
    <row r="349" spans="2:65" s="1" customFormat="1" ht="49.15" customHeight="1">
      <c r="B349" s="31"/>
      <c r="C349" s="131" t="s">
        <v>1324</v>
      </c>
      <c r="D349" s="131" t="s">
        <v>165</v>
      </c>
      <c r="E349" s="132" t="s">
        <v>2889</v>
      </c>
      <c r="F349" s="133" t="s">
        <v>2890</v>
      </c>
      <c r="G349" s="134" t="s">
        <v>1645</v>
      </c>
      <c r="H349" s="135">
        <v>1</v>
      </c>
      <c r="I349" s="136"/>
      <c r="J349" s="137">
        <f t="shared" si="54"/>
        <v>0</v>
      </c>
      <c r="K349" s="133" t="s">
        <v>1</v>
      </c>
      <c r="L349" s="31"/>
      <c r="M349" s="138" t="s">
        <v>1</v>
      </c>
      <c r="N349" s="139" t="s">
        <v>43</v>
      </c>
      <c r="P349" s="140">
        <f t="shared" si="55"/>
        <v>0</v>
      </c>
      <c r="Q349" s="140">
        <v>0</v>
      </c>
      <c r="R349" s="140">
        <f t="shared" si="56"/>
        <v>0</v>
      </c>
      <c r="S349" s="140">
        <v>0</v>
      </c>
      <c r="T349" s="141">
        <f t="shared" si="57"/>
        <v>0</v>
      </c>
      <c r="AR349" s="142" t="s">
        <v>489</v>
      </c>
      <c r="AT349" s="142" t="s">
        <v>165</v>
      </c>
      <c r="AU349" s="142" t="s">
        <v>86</v>
      </c>
      <c r="AY349" s="16" t="s">
        <v>162</v>
      </c>
      <c r="BE349" s="143">
        <f t="shared" si="58"/>
        <v>0</v>
      </c>
      <c r="BF349" s="143">
        <f t="shared" si="59"/>
        <v>0</v>
      </c>
      <c r="BG349" s="143">
        <f t="shared" si="60"/>
        <v>0</v>
      </c>
      <c r="BH349" s="143">
        <f t="shared" si="61"/>
        <v>0</v>
      </c>
      <c r="BI349" s="143">
        <f t="shared" si="62"/>
        <v>0</v>
      </c>
      <c r="BJ349" s="16" t="s">
        <v>86</v>
      </c>
      <c r="BK349" s="143">
        <f t="shared" si="63"/>
        <v>0</v>
      </c>
      <c r="BL349" s="16" t="s">
        <v>489</v>
      </c>
      <c r="BM349" s="142" t="s">
        <v>2891</v>
      </c>
    </row>
    <row r="350" spans="2:65" s="1" customFormat="1" ht="49.15" customHeight="1">
      <c r="B350" s="31"/>
      <c r="C350" s="173" t="s">
        <v>1328</v>
      </c>
      <c r="D350" s="173" t="s">
        <v>644</v>
      </c>
      <c r="E350" s="174" t="s">
        <v>2892</v>
      </c>
      <c r="F350" s="175" t="s">
        <v>2890</v>
      </c>
      <c r="G350" s="176" t="s">
        <v>1645</v>
      </c>
      <c r="H350" s="177">
        <v>1</v>
      </c>
      <c r="I350" s="178"/>
      <c r="J350" s="179">
        <f t="shared" si="54"/>
        <v>0</v>
      </c>
      <c r="K350" s="175" t="s">
        <v>1</v>
      </c>
      <c r="L350" s="180"/>
      <c r="M350" s="181" t="s">
        <v>1</v>
      </c>
      <c r="N350" s="182" t="s">
        <v>43</v>
      </c>
      <c r="P350" s="140">
        <f t="shared" si="55"/>
        <v>0</v>
      </c>
      <c r="Q350" s="140">
        <v>0</v>
      </c>
      <c r="R350" s="140">
        <f t="shared" si="56"/>
        <v>0</v>
      </c>
      <c r="S350" s="140">
        <v>0</v>
      </c>
      <c r="T350" s="141">
        <f t="shared" si="57"/>
        <v>0</v>
      </c>
      <c r="AR350" s="142" t="s">
        <v>1727</v>
      </c>
      <c r="AT350" s="142" t="s">
        <v>644</v>
      </c>
      <c r="AU350" s="142" t="s">
        <v>86</v>
      </c>
      <c r="AY350" s="16" t="s">
        <v>162</v>
      </c>
      <c r="BE350" s="143">
        <f t="shared" si="58"/>
        <v>0</v>
      </c>
      <c r="BF350" s="143">
        <f t="shared" si="59"/>
        <v>0</v>
      </c>
      <c r="BG350" s="143">
        <f t="shared" si="60"/>
        <v>0</v>
      </c>
      <c r="BH350" s="143">
        <f t="shared" si="61"/>
        <v>0</v>
      </c>
      <c r="BI350" s="143">
        <f t="shared" si="62"/>
        <v>0</v>
      </c>
      <c r="BJ350" s="16" t="s">
        <v>86</v>
      </c>
      <c r="BK350" s="143">
        <f t="shared" si="63"/>
        <v>0</v>
      </c>
      <c r="BL350" s="16" t="s">
        <v>489</v>
      </c>
      <c r="BM350" s="142" t="s">
        <v>2893</v>
      </c>
    </row>
    <row r="351" spans="2:65" s="1" customFormat="1" ht="44.25" customHeight="1">
      <c r="B351" s="31"/>
      <c r="C351" s="131" t="s">
        <v>1332</v>
      </c>
      <c r="D351" s="131" t="s">
        <v>165</v>
      </c>
      <c r="E351" s="132" t="s">
        <v>2894</v>
      </c>
      <c r="F351" s="133" t="s">
        <v>2895</v>
      </c>
      <c r="G351" s="134" t="s">
        <v>1645</v>
      </c>
      <c r="H351" s="135">
        <v>2</v>
      </c>
      <c r="I351" s="136"/>
      <c r="J351" s="137">
        <f t="shared" si="54"/>
        <v>0</v>
      </c>
      <c r="K351" s="133" t="s">
        <v>1</v>
      </c>
      <c r="L351" s="31"/>
      <c r="M351" s="138" t="s">
        <v>1</v>
      </c>
      <c r="N351" s="139" t="s">
        <v>43</v>
      </c>
      <c r="P351" s="140">
        <f t="shared" si="55"/>
        <v>0</v>
      </c>
      <c r="Q351" s="140">
        <v>0</v>
      </c>
      <c r="R351" s="140">
        <f t="shared" si="56"/>
        <v>0</v>
      </c>
      <c r="S351" s="140">
        <v>0</v>
      </c>
      <c r="T351" s="141">
        <f t="shared" si="57"/>
        <v>0</v>
      </c>
      <c r="AR351" s="142" t="s">
        <v>489</v>
      </c>
      <c r="AT351" s="142" t="s">
        <v>165</v>
      </c>
      <c r="AU351" s="142" t="s">
        <v>86</v>
      </c>
      <c r="AY351" s="16" t="s">
        <v>162</v>
      </c>
      <c r="BE351" s="143">
        <f t="shared" si="58"/>
        <v>0</v>
      </c>
      <c r="BF351" s="143">
        <f t="shared" si="59"/>
        <v>0</v>
      </c>
      <c r="BG351" s="143">
        <f t="shared" si="60"/>
        <v>0</v>
      </c>
      <c r="BH351" s="143">
        <f t="shared" si="61"/>
        <v>0</v>
      </c>
      <c r="BI351" s="143">
        <f t="shared" si="62"/>
        <v>0</v>
      </c>
      <c r="BJ351" s="16" t="s">
        <v>86</v>
      </c>
      <c r="BK351" s="143">
        <f t="shared" si="63"/>
        <v>0</v>
      </c>
      <c r="BL351" s="16" t="s">
        <v>489</v>
      </c>
      <c r="BM351" s="142" t="s">
        <v>2896</v>
      </c>
    </row>
    <row r="352" spans="2:65" s="1" customFormat="1" ht="44.25" customHeight="1">
      <c r="B352" s="31"/>
      <c r="C352" s="173" t="s">
        <v>1338</v>
      </c>
      <c r="D352" s="173" t="s">
        <v>644</v>
      </c>
      <c r="E352" s="174" t="s">
        <v>2897</v>
      </c>
      <c r="F352" s="175" t="s">
        <v>2895</v>
      </c>
      <c r="G352" s="176" t="s">
        <v>1645</v>
      </c>
      <c r="H352" s="177">
        <v>2</v>
      </c>
      <c r="I352" s="178"/>
      <c r="J352" s="179">
        <f t="shared" si="54"/>
        <v>0</v>
      </c>
      <c r="K352" s="175" t="s">
        <v>1</v>
      </c>
      <c r="L352" s="180"/>
      <c r="M352" s="181" t="s">
        <v>1</v>
      </c>
      <c r="N352" s="182" t="s">
        <v>43</v>
      </c>
      <c r="P352" s="140">
        <f t="shared" si="55"/>
        <v>0</v>
      </c>
      <c r="Q352" s="140">
        <v>0</v>
      </c>
      <c r="R352" s="140">
        <f t="shared" si="56"/>
        <v>0</v>
      </c>
      <c r="S352" s="140">
        <v>0</v>
      </c>
      <c r="T352" s="141">
        <f t="shared" si="57"/>
        <v>0</v>
      </c>
      <c r="AR352" s="142" t="s">
        <v>1727</v>
      </c>
      <c r="AT352" s="142" t="s">
        <v>644</v>
      </c>
      <c r="AU352" s="142" t="s">
        <v>86</v>
      </c>
      <c r="AY352" s="16" t="s">
        <v>162</v>
      </c>
      <c r="BE352" s="143">
        <f t="shared" si="58"/>
        <v>0</v>
      </c>
      <c r="BF352" s="143">
        <f t="shared" si="59"/>
        <v>0</v>
      </c>
      <c r="BG352" s="143">
        <f t="shared" si="60"/>
        <v>0</v>
      </c>
      <c r="BH352" s="143">
        <f t="shared" si="61"/>
        <v>0</v>
      </c>
      <c r="BI352" s="143">
        <f t="shared" si="62"/>
        <v>0</v>
      </c>
      <c r="BJ352" s="16" t="s">
        <v>86</v>
      </c>
      <c r="BK352" s="143">
        <f t="shared" si="63"/>
        <v>0</v>
      </c>
      <c r="BL352" s="16" t="s">
        <v>489</v>
      </c>
      <c r="BM352" s="142" t="s">
        <v>2898</v>
      </c>
    </row>
    <row r="353" spans="2:65" s="1" customFormat="1" ht="44.25" customHeight="1">
      <c r="B353" s="31"/>
      <c r="C353" s="131" t="s">
        <v>1342</v>
      </c>
      <c r="D353" s="131" t="s">
        <v>165</v>
      </c>
      <c r="E353" s="132" t="s">
        <v>2899</v>
      </c>
      <c r="F353" s="133" t="s">
        <v>2895</v>
      </c>
      <c r="G353" s="134" t="s">
        <v>1645</v>
      </c>
      <c r="H353" s="135">
        <v>8</v>
      </c>
      <c r="I353" s="136"/>
      <c r="J353" s="137">
        <f t="shared" si="54"/>
        <v>0</v>
      </c>
      <c r="K353" s="133" t="s">
        <v>1</v>
      </c>
      <c r="L353" s="31"/>
      <c r="M353" s="138" t="s">
        <v>1</v>
      </c>
      <c r="N353" s="139" t="s">
        <v>43</v>
      </c>
      <c r="P353" s="140">
        <f t="shared" si="55"/>
        <v>0</v>
      </c>
      <c r="Q353" s="140">
        <v>0</v>
      </c>
      <c r="R353" s="140">
        <f t="shared" si="56"/>
        <v>0</v>
      </c>
      <c r="S353" s="140">
        <v>0</v>
      </c>
      <c r="T353" s="141">
        <f t="shared" si="57"/>
        <v>0</v>
      </c>
      <c r="AR353" s="142" t="s">
        <v>489</v>
      </c>
      <c r="AT353" s="142" t="s">
        <v>165</v>
      </c>
      <c r="AU353" s="142" t="s">
        <v>86</v>
      </c>
      <c r="AY353" s="16" t="s">
        <v>162</v>
      </c>
      <c r="BE353" s="143">
        <f t="shared" si="58"/>
        <v>0</v>
      </c>
      <c r="BF353" s="143">
        <f t="shared" si="59"/>
        <v>0</v>
      </c>
      <c r="BG353" s="143">
        <f t="shared" si="60"/>
        <v>0</v>
      </c>
      <c r="BH353" s="143">
        <f t="shared" si="61"/>
        <v>0</v>
      </c>
      <c r="BI353" s="143">
        <f t="shared" si="62"/>
        <v>0</v>
      </c>
      <c r="BJ353" s="16" t="s">
        <v>86</v>
      </c>
      <c r="BK353" s="143">
        <f t="shared" si="63"/>
        <v>0</v>
      </c>
      <c r="BL353" s="16" t="s">
        <v>489</v>
      </c>
      <c r="BM353" s="142" t="s">
        <v>2900</v>
      </c>
    </row>
    <row r="354" spans="2:65" s="1" customFormat="1" ht="44.25" customHeight="1">
      <c r="B354" s="31"/>
      <c r="C354" s="173" t="s">
        <v>1351</v>
      </c>
      <c r="D354" s="173" t="s">
        <v>644</v>
      </c>
      <c r="E354" s="174" t="s">
        <v>2901</v>
      </c>
      <c r="F354" s="175" t="s">
        <v>2895</v>
      </c>
      <c r="G354" s="176" t="s">
        <v>1645</v>
      </c>
      <c r="H354" s="177">
        <v>8</v>
      </c>
      <c r="I354" s="178"/>
      <c r="J354" s="179">
        <f t="shared" si="54"/>
        <v>0</v>
      </c>
      <c r="K354" s="175" t="s">
        <v>1</v>
      </c>
      <c r="L354" s="180"/>
      <c r="M354" s="181" t="s">
        <v>1</v>
      </c>
      <c r="N354" s="182" t="s">
        <v>43</v>
      </c>
      <c r="P354" s="140">
        <f t="shared" si="55"/>
        <v>0</v>
      </c>
      <c r="Q354" s="140">
        <v>0</v>
      </c>
      <c r="R354" s="140">
        <f t="shared" si="56"/>
        <v>0</v>
      </c>
      <c r="S354" s="140">
        <v>0</v>
      </c>
      <c r="T354" s="141">
        <f t="shared" si="57"/>
        <v>0</v>
      </c>
      <c r="AR354" s="142" t="s">
        <v>1727</v>
      </c>
      <c r="AT354" s="142" t="s">
        <v>644</v>
      </c>
      <c r="AU354" s="142" t="s">
        <v>86</v>
      </c>
      <c r="AY354" s="16" t="s">
        <v>162</v>
      </c>
      <c r="BE354" s="143">
        <f t="shared" si="58"/>
        <v>0</v>
      </c>
      <c r="BF354" s="143">
        <f t="shared" si="59"/>
        <v>0</v>
      </c>
      <c r="BG354" s="143">
        <f t="shared" si="60"/>
        <v>0</v>
      </c>
      <c r="BH354" s="143">
        <f t="shared" si="61"/>
        <v>0</v>
      </c>
      <c r="BI354" s="143">
        <f t="shared" si="62"/>
        <v>0</v>
      </c>
      <c r="BJ354" s="16" t="s">
        <v>86</v>
      </c>
      <c r="BK354" s="143">
        <f t="shared" si="63"/>
        <v>0</v>
      </c>
      <c r="BL354" s="16" t="s">
        <v>489</v>
      </c>
      <c r="BM354" s="142" t="s">
        <v>2902</v>
      </c>
    </row>
    <row r="355" spans="2:65" s="1" customFormat="1" ht="37.9" customHeight="1">
      <c r="B355" s="31"/>
      <c r="C355" s="131" t="s">
        <v>1356</v>
      </c>
      <c r="D355" s="131" t="s">
        <v>165</v>
      </c>
      <c r="E355" s="132" t="s">
        <v>2903</v>
      </c>
      <c r="F355" s="133" t="s">
        <v>2904</v>
      </c>
      <c r="G355" s="134" t="s">
        <v>1645</v>
      </c>
      <c r="H355" s="135">
        <v>68</v>
      </c>
      <c r="I355" s="136"/>
      <c r="J355" s="137">
        <f t="shared" si="54"/>
        <v>0</v>
      </c>
      <c r="K355" s="133" t="s">
        <v>1</v>
      </c>
      <c r="L355" s="31"/>
      <c r="M355" s="138" t="s">
        <v>1</v>
      </c>
      <c r="N355" s="139" t="s">
        <v>43</v>
      </c>
      <c r="P355" s="140">
        <f t="shared" si="55"/>
        <v>0</v>
      </c>
      <c r="Q355" s="140">
        <v>0</v>
      </c>
      <c r="R355" s="140">
        <f t="shared" si="56"/>
        <v>0</v>
      </c>
      <c r="S355" s="140">
        <v>0</v>
      </c>
      <c r="T355" s="141">
        <f t="shared" si="57"/>
        <v>0</v>
      </c>
      <c r="AR355" s="142" t="s">
        <v>489</v>
      </c>
      <c r="AT355" s="142" t="s">
        <v>165</v>
      </c>
      <c r="AU355" s="142" t="s">
        <v>86</v>
      </c>
      <c r="AY355" s="16" t="s">
        <v>162</v>
      </c>
      <c r="BE355" s="143">
        <f t="shared" si="58"/>
        <v>0</v>
      </c>
      <c r="BF355" s="143">
        <f t="shared" si="59"/>
        <v>0</v>
      </c>
      <c r="BG355" s="143">
        <f t="shared" si="60"/>
        <v>0</v>
      </c>
      <c r="BH355" s="143">
        <f t="shared" si="61"/>
        <v>0</v>
      </c>
      <c r="BI355" s="143">
        <f t="shared" si="62"/>
        <v>0</v>
      </c>
      <c r="BJ355" s="16" t="s">
        <v>86</v>
      </c>
      <c r="BK355" s="143">
        <f t="shared" si="63"/>
        <v>0</v>
      </c>
      <c r="BL355" s="16" t="s">
        <v>489</v>
      </c>
      <c r="BM355" s="142" t="s">
        <v>2905</v>
      </c>
    </row>
    <row r="356" spans="2:65" s="1" customFormat="1" ht="37.9" customHeight="1">
      <c r="B356" s="31"/>
      <c r="C356" s="173" t="s">
        <v>1362</v>
      </c>
      <c r="D356" s="173" t="s">
        <v>644</v>
      </c>
      <c r="E356" s="174" t="s">
        <v>2906</v>
      </c>
      <c r="F356" s="175" t="s">
        <v>2904</v>
      </c>
      <c r="G356" s="176" t="s">
        <v>1645</v>
      </c>
      <c r="H356" s="177">
        <v>68</v>
      </c>
      <c r="I356" s="178"/>
      <c r="J356" s="179">
        <f t="shared" si="54"/>
        <v>0</v>
      </c>
      <c r="K356" s="175" t="s">
        <v>1</v>
      </c>
      <c r="L356" s="180"/>
      <c r="M356" s="181" t="s">
        <v>1</v>
      </c>
      <c r="N356" s="182" t="s">
        <v>43</v>
      </c>
      <c r="P356" s="140">
        <f t="shared" si="55"/>
        <v>0</v>
      </c>
      <c r="Q356" s="140">
        <v>0</v>
      </c>
      <c r="R356" s="140">
        <f t="shared" si="56"/>
        <v>0</v>
      </c>
      <c r="S356" s="140">
        <v>0</v>
      </c>
      <c r="T356" s="141">
        <f t="shared" si="57"/>
        <v>0</v>
      </c>
      <c r="AR356" s="142" t="s">
        <v>1727</v>
      </c>
      <c r="AT356" s="142" t="s">
        <v>644</v>
      </c>
      <c r="AU356" s="142" t="s">
        <v>86</v>
      </c>
      <c r="AY356" s="16" t="s">
        <v>162</v>
      </c>
      <c r="BE356" s="143">
        <f t="shared" si="58"/>
        <v>0</v>
      </c>
      <c r="BF356" s="143">
        <f t="shared" si="59"/>
        <v>0</v>
      </c>
      <c r="BG356" s="143">
        <f t="shared" si="60"/>
        <v>0</v>
      </c>
      <c r="BH356" s="143">
        <f t="shared" si="61"/>
        <v>0</v>
      </c>
      <c r="BI356" s="143">
        <f t="shared" si="62"/>
        <v>0</v>
      </c>
      <c r="BJ356" s="16" t="s">
        <v>86</v>
      </c>
      <c r="BK356" s="143">
        <f t="shared" si="63"/>
        <v>0</v>
      </c>
      <c r="BL356" s="16" t="s">
        <v>489</v>
      </c>
      <c r="BM356" s="142" t="s">
        <v>2907</v>
      </c>
    </row>
    <row r="357" spans="2:65" s="1" customFormat="1" ht="24.2" customHeight="1">
      <c r="B357" s="31"/>
      <c r="C357" s="131" t="s">
        <v>1367</v>
      </c>
      <c r="D357" s="131" t="s">
        <v>165</v>
      </c>
      <c r="E357" s="132" t="s">
        <v>2908</v>
      </c>
      <c r="F357" s="133" t="s">
        <v>2909</v>
      </c>
      <c r="G357" s="134" t="s">
        <v>1645</v>
      </c>
      <c r="H357" s="135">
        <v>16</v>
      </c>
      <c r="I357" s="136"/>
      <c r="J357" s="137">
        <f t="shared" si="54"/>
        <v>0</v>
      </c>
      <c r="K357" s="133" t="s">
        <v>1</v>
      </c>
      <c r="L357" s="31"/>
      <c r="M357" s="138" t="s">
        <v>1</v>
      </c>
      <c r="N357" s="139" t="s">
        <v>43</v>
      </c>
      <c r="P357" s="140">
        <f t="shared" si="55"/>
        <v>0</v>
      </c>
      <c r="Q357" s="140">
        <v>0</v>
      </c>
      <c r="R357" s="140">
        <f t="shared" si="56"/>
        <v>0</v>
      </c>
      <c r="S357" s="140">
        <v>0</v>
      </c>
      <c r="T357" s="141">
        <f t="shared" si="57"/>
        <v>0</v>
      </c>
      <c r="AR357" s="142" t="s">
        <v>489</v>
      </c>
      <c r="AT357" s="142" t="s">
        <v>165</v>
      </c>
      <c r="AU357" s="142" t="s">
        <v>86</v>
      </c>
      <c r="AY357" s="16" t="s">
        <v>162</v>
      </c>
      <c r="BE357" s="143">
        <f t="shared" si="58"/>
        <v>0</v>
      </c>
      <c r="BF357" s="143">
        <f t="shared" si="59"/>
        <v>0</v>
      </c>
      <c r="BG357" s="143">
        <f t="shared" si="60"/>
        <v>0</v>
      </c>
      <c r="BH357" s="143">
        <f t="shared" si="61"/>
        <v>0</v>
      </c>
      <c r="BI357" s="143">
        <f t="shared" si="62"/>
        <v>0</v>
      </c>
      <c r="BJ357" s="16" t="s">
        <v>86</v>
      </c>
      <c r="BK357" s="143">
        <f t="shared" si="63"/>
        <v>0</v>
      </c>
      <c r="BL357" s="16" t="s">
        <v>489</v>
      </c>
      <c r="BM357" s="142" t="s">
        <v>2910</v>
      </c>
    </row>
    <row r="358" spans="2:65" s="1" customFormat="1" ht="24.2" customHeight="1">
      <c r="B358" s="31"/>
      <c r="C358" s="173" t="s">
        <v>1372</v>
      </c>
      <c r="D358" s="173" t="s">
        <v>644</v>
      </c>
      <c r="E358" s="174" t="s">
        <v>2911</v>
      </c>
      <c r="F358" s="175" t="s">
        <v>2909</v>
      </c>
      <c r="G358" s="176" t="s">
        <v>1645</v>
      </c>
      <c r="H358" s="177">
        <v>16</v>
      </c>
      <c r="I358" s="178"/>
      <c r="J358" s="179">
        <f t="shared" si="54"/>
        <v>0</v>
      </c>
      <c r="K358" s="175" t="s">
        <v>1</v>
      </c>
      <c r="L358" s="180"/>
      <c r="M358" s="181" t="s">
        <v>1</v>
      </c>
      <c r="N358" s="182" t="s">
        <v>43</v>
      </c>
      <c r="P358" s="140">
        <f t="shared" si="55"/>
        <v>0</v>
      </c>
      <c r="Q358" s="140">
        <v>0</v>
      </c>
      <c r="R358" s="140">
        <f t="shared" si="56"/>
        <v>0</v>
      </c>
      <c r="S358" s="140">
        <v>0</v>
      </c>
      <c r="T358" s="141">
        <f t="shared" si="57"/>
        <v>0</v>
      </c>
      <c r="AR358" s="142" t="s">
        <v>1727</v>
      </c>
      <c r="AT358" s="142" t="s">
        <v>644</v>
      </c>
      <c r="AU358" s="142" t="s">
        <v>86</v>
      </c>
      <c r="AY358" s="16" t="s">
        <v>162</v>
      </c>
      <c r="BE358" s="143">
        <f t="shared" si="58"/>
        <v>0</v>
      </c>
      <c r="BF358" s="143">
        <f t="shared" si="59"/>
        <v>0</v>
      </c>
      <c r="BG358" s="143">
        <f t="shared" si="60"/>
        <v>0</v>
      </c>
      <c r="BH358" s="143">
        <f t="shared" si="61"/>
        <v>0</v>
      </c>
      <c r="BI358" s="143">
        <f t="shared" si="62"/>
        <v>0</v>
      </c>
      <c r="BJ358" s="16" t="s">
        <v>86</v>
      </c>
      <c r="BK358" s="143">
        <f t="shared" si="63"/>
        <v>0</v>
      </c>
      <c r="BL358" s="16" t="s">
        <v>489</v>
      </c>
      <c r="BM358" s="142" t="s">
        <v>2912</v>
      </c>
    </row>
    <row r="359" spans="2:65" s="1" customFormat="1" ht="24.2" customHeight="1">
      <c r="B359" s="31"/>
      <c r="C359" s="131" t="s">
        <v>1378</v>
      </c>
      <c r="D359" s="131" t="s">
        <v>165</v>
      </c>
      <c r="E359" s="132" t="s">
        <v>2913</v>
      </c>
      <c r="F359" s="133" t="s">
        <v>2914</v>
      </c>
      <c r="G359" s="134" t="s">
        <v>1645</v>
      </c>
      <c r="H359" s="135">
        <v>6</v>
      </c>
      <c r="I359" s="136"/>
      <c r="J359" s="137">
        <f t="shared" si="54"/>
        <v>0</v>
      </c>
      <c r="K359" s="133" t="s">
        <v>1</v>
      </c>
      <c r="L359" s="31"/>
      <c r="M359" s="138" t="s">
        <v>1</v>
      </c>
      <c r="N359" s="139" t="s">
        <v>43</v>
      </c>
      <c r="P359" s="140">
        <f t="shared" si="55"/>
        <v>0</v>
      </c>
      <c r="Q359" s="140">
        <v>0</v>
      </c>
      <c r="R359" s="140">
        <f t="shared" si="56"/>
        <v>0</v>
      </c>
      <c r="S359" s="140">
        <v>0</v>
      </c>
      <c r="T359" s="141">
        <f t="shared" si="57"/>
        <v>0</v>
      </c>
      <c r="AR359" s="142" t="s">
        <v>489</v>
      </c>
      <c r="AT359" s="142" t="s">
        <v>165</v>
      </c>
      <c r="AU359" s="142" t="s">
        <v>86</v>
      </c>
      <c r="AY359" s="16" t="s">
        <v>162</v>
      </c>
      <c r="BE359" s="143">
        <f t="shared" si="58"/>
        <v>0</v>
      </c>
      <c r="BF359" s="143">
        <f t="shared" si="59"/>
        <v>0</v>
      </c>
      <c r="BG359" s="143">
        <f t="shared" si="60"/>
        <v>0</v>
      </c>
      <c r="BH359" s="143">
        <f t="shared" si="61"/>
        <v>0</v>
      </c>
      <c r="BI359" s="143">
        <f t="shared" si="62"/>
        <v>0</v>
      </c>
      <c r="BJ359" s="16" t="s">
        <v>86</v>
      </c>
      <c r="BK359" s="143">
        <f t="shared" si="63"/>
        <v>0</v>
      </c>
      <c r="BL359" s="16" t="s">
        <v>489</v>
      </c>
      <c r="BM359" s="142" t="s">
        <v>2915</v>
      </c>
    </row>
    <row r="360" spans="2:65" s="1" customFormat="1" ht="24.2" customHeight="1">
      <c r="B360" s="31"/>
      <c r="C360" s="173" t="s">
        <v>1381</v>
      </c>
      <c r="D360" s="173" t="s">
        <v>644</v>
      </c>
      <c r="E360" s="174" t="s">
        <v>2916</v>
      </c>
      <c r="F360" s="175" t="s">
        <v>2914</v>
      </c>
      <c r="G360" s="176" t="s">
        <v>1645</v>
      </c>
      <c r="H360" s="177">
        <v>6</v>
      </c>
      <c r="I360" s="178"/>
      <c r="J360" s="179">
        <f t="shared" si="54"/>
        <v>0</v>
      </c>
      <c r="K360" s="175" t="s">
        <v>1</v>
      </c>
      <c r="L360" s="180"/>
      <c r="M360" s="181" t="s">
        <v>1</v>
      </c>
      <c r="N360" s="182" t="s">
        <v>43</v>
      </c>
      <c r="P360" s="140">
        <f t="shared" si="55"/>
        <v>0</v>
      </c>
      <c r="Q360" s="140">
        <v>0</v>
      </c>
      <c r="R360" s="140">
        <f t="shared" si="56"/>
        <v>0</v>
      </c>
      <c r="S360" s="140">
        <v>0</v>
      </c>
      <c r="T360" s="141">
        <f t="shared" si="57"/>
        <v>0</v>
      </c>
      <c r="AR360" s="142" t="s">
        <v>1727</v>
      </c>
      <c r="AT360" s="142" t="s">
        <v>644</v>
      </c>
      <c r="AU360" s="142" t="s">
        <v>86</v>
      </c>
      <c r="AY360" s="16" t="s">
        <v>162</v>
      </c>
      <c r="BE360" s="143">
        <f t="shared" si="58"/>
        <v>0</v>
      </c>
      <c r="BF360" s="143">
        <f t="shared" si="59"/>
        <v>0</v>
      </c>
      <c r="BG360" s="143">
        <f t="shared" si="60"/>
        <v>0</v>
      </c>
      <c r="BH360" s="143">
        <f t="shared" si="61"/>
        <v>0</v>
      </c>
      <c r="BI360" s="143">
        <f t="shared" si="62"/>
        <v>0</v>
      </c>
      <c r="BJ360" s="16" t="s">
        <v>86</v>
      </c>
      <c r="BK360" s="143">
        <f t="shared" si="63"/>
        <v>0</v>
      </c>
      <c r="BL360" s="16" t="s">
        <v>489</v>
      </c>
      <c r="BM360" s="142" t="s">
        <v>2917</v>
      </c>
    </row>
    <row r="361" spans="2:65" s="1" customFormat="1" ht="16.5" customHeight="1">
      <c r="B361" s="31"/>
      <c r="C361" s="131" t="s">
        <v>1387</v>
      </c>
      <c r="D361" s="131" t="s">
        <v>165</v>
      </c>
      <c r="E361" s="132" t="s">
        <v>2918</v>
      </c>
      <c r="F361" s="133" t="s">
        <v>2919</v>
      </c>
      <c r="G361" s="134" t="s">
        <v>644</v>
      </c>
      <c r="H361" s="135">
        <v>135</v>
      </c>
      <c r="I361" s="136"/>
      <c r="J361" s="137">
        <f t="shared" si="54"/>
        <v>0</v>
      </c>
      <c r="K361" s="133" t="s">
        <v>1</v>
      </c>
      <c r="L361" s="31"/>
      <c r="M361" s="138" t="s">
        <v>1</v>
      </c>
      <c r="N361" s="139" t="s">
        <v>43</v>
      </c>
      <c r="P361" s="140">
        <f t="shared" si="55"/>
        <v>0</v>
      </c>
      <c r="Q361" s="140">
        <v>0</v>
      </c>
      <c r="R361" s="140">
        <f t="shared" si="56"/>
        <v>0</v>
      </c>
      <c r="S361" s="140">
        <v>0</v>
      </c>
      <c r="T361" s="141">
        <f t="shared" si="57"/>
        <v>0</v>
      </c>
      <c r="AR361" s="142" t="s">
        <v>489</v>
      </c>
      <c r="AT361" s="142" t="s">
        <v>165</v>
      </c>
      <c r="AU361" s="142" t="s">
        <v>86</v>
      </c>
      <c r="AY361" s="16" t="s">
        <v>162</v>
      </c>
      <c r="BE361" s="143">
        <f t="shared" si="58"/>
        <v>0</v>
      </c>
      <c r="BF361" s="143">
        <f t="shared" si="59"/>
        <v>0</v>
      </c>
      <c r="BG361" s="143">
        <f t="shared" si="60"/>
        <v>0</v>
      </c>
      <c r="BH361" s="143">
        <f t="shared" si="61"/>
        <v>0</v>
      </c>
      <c r="BI361" s="143">
        <f t="shared" si="62"/>
        <v>0</v>
      </c>
      <c r="BJ361" s="16" t="s">
        <v>86</v>
      </c>
      <c r="BK361" s="143">
        <f t="shared" si="63"/>
        <v>0</v>
      </c>
      <c r="BL361" s="16" t="s">
        <v>489</v>
      </c>
      <c r="BM361" s="142" t="s">
        <v>2920</v>
      </c>
    </row>
    <row r="362" spans="2:65" s="1" customFormat="1" ht="16.5" customHeight="1">
      <c r="B362" s="31"/>
      <c r="C362" s="173" t="s">
        <v>1392</v>
      </c>
      <c r="D362" s="173" t="s">
        <v>644</v>
      </c>
      <c r="E362" s="174" t="s">
        <v>2921</v>
      </c>
      <c r="F362" s="175" t="s">
        <v>2919</v>
      </c>
      <c r="G362" s="176" t="s">
        <v>644</v>
      </c>
      <c r="H362" s="177">
        <v>135</v>
      </c>
      <c r="I362" s="178"/>
      <c r="J362" s="179">
        <f t="shared" si="54"/>
        <v>0</v>
      </c>
      <c r="K362" s="175" t="s">
        <v>1</v>
      </c>
      <c r="L362" s="180"/>
      <c r="M362" s="181" t="s">
        <v>1</v>
      </c>
      <c r="N362" s="182" t="s">
        <v>43</v>
      </c>
      <c r="P362" s="140">
        <f t="shared" si="55"/>
        <v>0</v>
      </c>
      <c r="Q362" s="140">
        <v>0</v>
      </c>
      <c r="R362" s="140">
        <f t="shared" si="56"/>
        <v>0</v>
      </c>
      <c r="S362" s="140">
        <v>0</v>
      </c>
      <c r="T362" s="141">
        <f t="shared" si="57"/>
        <v>0</v>
      </c>
      <c r="AR362" s="142" t="s">
        <v>1727</v>
      </c>
      <c r="AT362" s="142" t="s">
        <v>644</v>
      </c>
      <c r="AU362" s="142" t="s">
        <v>86</v>
      </c>
      <c r="AY362" s="16" t="s">
        <v>162</v>
      </c>
      <c r="BE362" s="143">
        <f t="shared" si="58"/>
        <v>0</v>
      </c>
      <c r="BF362" s="143">
        <f t="shared" si="59"/>
        <v>0</v>
      </c>
      <c r="BG362" s="143">
        <f t="shared" si="60"/>
        <v>0</v>
      </c>
      <c r="BH362" s="143">
        <f t="shared" si="61"/>
        <v>0</v>
      </c>
      <c r="BI362" s="143">
        <f t="shared" si="62"/>
        <v>0</v>
      </c>
      <c r="BJ362" s="16" t="s">
        <v>86</v>
      </c>
      <c r="BK362" s="143">
        <f t="shared" si="63"/>
        <v>0</v>
      </c>
      <c r="BL362" s="16" t="s">
        <v>489</v>
      </c>
      <c r="BM362" s="142" t="s">
        <v>2922</v>
      </c>
    </row>
    <row r="363" spans="2:65" s="1" customFormat="1" ht="24.2" customHeight="1">
      <c r="B363" s="31"/>
      <c r="C363" s="131" t="s">
        <v>1398</v>
      </c>
      <c r="D363" s="131" t="s">
        <v>165</v>
      </c>
      <c r="E363" s="132" t="s">
        <v>2923</v>
      </c>
      <c r="F363" s="133" t="s">
        <v>2924</v>
      </c>
      <c r="G363" s="134" t="s">
        <v>1645</v>
      </c>
      <c r="H363" s="135">
        <v>97</v>
      </c>
      <c r="I363" s="136"/>
      <c r="J363" s="137">
        <f t="shared" si="54"/>
        <v>0</v>
      </c>
      <c r="K363" s="133" t="s">
        <v>1</v>
      </c>
      <c r="L363" s="31"/>
      <c r="M363" s="138" t="s">
        <v>1</v>
      </c>
      <c r="N363" s="139" t="s">
        <v>43</v>
      </c>
      <c r="P363" s="140">
        <f t="shared" si="55"/>
        <v>0</v>
      </c>
      <c r="Q363" s="140">
        <v>0</v>
      </c>
      <c r="R363" s="140">
        <f t="shared" si="56"/>
        <v>0</v>
      </c>
      <c r="S363" s="140">
        <v>0</v>
      </c>
      <c r="T363" s="141">
        <f t="shared" si="57"/>
        <v>0</v>
      </c>
      <c r="AR363" s="142" t="s">
        <v>489</v>
      </c>
      <c r="AT363" s="142" t="s">
        <v>165</v>
      </c>
      <c r="AU363" s="142" t="s">
        <v>86</v>
      </c>
      <c r="AY363" s="16" t="s">
        <v>162</v>
      </c>
      <c r="BE363" s="143">
        <f t="shared" si="58"/>
        <v>0</v>
      </c>
      <c r="BF363" s="143">
        <f t="shared" si="59"/>
        <v>0</v>
      </c>
      <c r="BG363" s="143">
        <f t="shared" si="60"/>
        <v>0</v>
      </c>
      <c r="BH363" s="143">
        <f t="shared" si="61"/>
        <v>0</v>
      </c>
      <c r="BI363" s="143">
        <f t="shared" si="62"/>
        <v>0</v>
      </c>
      <c r="BJ363" s="16" t="s">
        <v>86</v>
      </c>
      <c r="BK363" s="143">
        <f t="shared" si="63"/>
        <v>0</v>
      </c>
      <c r="BL363" s="16" t="s">
        <v>489</v>
      </c>
      <c r="BM363" s="142" t="s">
        <v>2925</v>
      </c>
    </row>
    <row r="364" spans="2:65" s="1" customFormat="1" ht="24.2" customHeight="1">
      <c r="B364" s="31"/>
      <c r="C364" s="173" t="s">
        <v>1403</v>
      </c>
      <c r="D364" s="173" t="s">
        <v>644</v>
      </c>
      <c r="E364" s="174" t="s">
        <v>2926</v>
      </c>
      <c r="F364" s="175" t="s">
        <v>2924</v>
      </c>
      <c r="G364" s="176" t="s">
        <v>1645</v>
      </c>
      <c r="H364" s="177">
        <v>97</v>
      </c>
      <c r="I364" s="178"/>
      <c r="J364" s="179">
        <f t="shared" si="54"/>
        <v>0</v>
      </c>
      <c r="K364" s="175" t="s">
        <v>1</v>
      </c>
      <c r="L364" s="180"/>
      <c r="M364" s="181" t="s">
        <v>1</v>
      </c>
      <c r="N364" s="182" t="s">
        <v>43</v>
      </c>
      <c r="P364" s="140">
        <f t="shared" si="55"/>
        <v>0</v>
      </c>
      <c r="Q364" s="140">
        <v>0</v>
      </c>
      <c r="R364" s="140">
        <f t="shared" si="56"/>
        <v>0</v>
      </c>
      <c r="S364" s="140">
        <v>0</v>
      </c>
      <c r="T364" s="141">
        <f t="shared" si="57"/>
        <v>0</v>
      </c>
      <c r="AR364" s="142" t="s">
        <v>1727</v>
      </c>
      <c r="AT364" s="142" t="s">
        <v>644</v>
      </c>
      <c r="AU364" s="142" t="s">
        <v>86</v>
      </c>
      <c r="AY364" s="16" t="s">
        <v>162</v>
      </c>
      <c r="BE364" s="143">
        <f t="shared" si="58"/>
        <v>0</v>
      </c>
      <c r="BF364" s="143">
        <f t="shared" si="59"/>
        <v>0</v>
      </c>
      <c r="BG364" s="143">
        <f t="shared" si="60"/>
        <v>0</v>
      </c>
      <c r="BH364" s="143">
        <f t="shared" si="61"/>
        <v>0</v>
      </c>
      <c r="BI364" s="143">
        <f t="shared" si="62"/>
        <v>0</v>
      </c>
      <c r="BJ364" s="16" t="s">
        <v>86</v>
      </c>
      <c r="BK364" s="143">
        <f t="shared" si="63"/>
        <v>0</v>
      </c>
      <c r="BL364" s="16" t="s">
        <v>489</v>
      </c>
      <c r="BM364" s="142" t="s">
        <v>2927</v>
      </c>
    </row>
    <row r="365" spans="2:65" s="1" customFormat="1" ht="24.2" customHeight="1">
      <c r="B365" s="31"/>
      <c r="C365" s="131" t="s">
        <v>1407</v>
      </c>
      <c r="D365" s="131" t="s">
        <v>165</v>
      </c>
      <c r="E365" s="132" t="s">
        <v>2928</v>
      </c>
      <c r="F365" s="133" t="s">
        <v>2929</v>
      </c>
      <c r="G365" s="134" t="s">
        <v>1645</v>
      </c>
      <c r="H365" s="135">
        <v>14</v>
      </c>
      <c r="I365" s="136"/>
      <c r="J365" s="137">
        <f t="shared" si="54"/>
        <v>0</v>
      </c>
      <c r="K365" s="133" t="s">
        <v>1</v>
      </c>
      <c r="L365" s="31"/>
      <c r="M365" s="138" t="s">
        <v>1</v>
      </c>
      <c r="N365" s="139" t="s">
        <v>43</v>
      </c>
      <c r="P365" s="140">
        <f t="shared" si="55"/>
        <v>0</v>
      </c>
      <c r="Q365" s="140">
        <v>0</v>
      </c>
      <c r="R365" s="140">
        <f t="shared" si="56"/>
        <v>0</v>
      </c>
      <c r="S365" s="140">
        <v>0</v>
      </c>
      <c r="T365" s="141">
        <f t="shared" si="57"/>
        <v>0</v>
      </c>
      <c r="AR365" s="142" t="s">
        <v>489</v>
      </c>
      <c r="AT365" s="142" t="s">
        <v>165</v>
      </c>
      <c r="AU365" s="142" t="s">
        <v>86</v>
      </c>
      <c r="AY365" s="16" t="s">
        <v>162</v>
      </c>
      <c r="BE365" s="143">
        <f t="shared" si="58"/>
        <v>0</v>
      </c>
      <c r="BF365" s="143">
        <f t="shared" si="59"/>
        <v>0</v>
      </c>
      <c r="BG365" s="143">
        <f t="shared" si="60"/>
        <v>0</v>
      </c>
      <c r="BH365" s="143">
        <f t="shared" si="61"/>
        <v>0</v>
      </c>
      <c r="BI365" s="143">
        <f t="shared" si="62"/>
        <v>0</v>
      </c>
      <c r="BJ365" s="16" t="s">
        <v>86</v>
      </c>
      <c r="BK365" s="143">
        <f t="shared" si="63"/>
        <v>0</v>
      </c>
      <c r="BL365" s="16" t="s">
        <v>489</v>
      </c>
      <c r="BM365" s="142" t="s">
        <v>2930</v>
      </c>
    </row>
    <row r="366" spans="2:65" s="1" customFormat="1" ht="24.2" customHeight="1">
      <c r="B366" s="31"/>
      <c r="C366" s="173" t="s">
        <v>1411</v>
      </c>
      <c r="D366" s="173" t="s">
        <v>644</v>
      </c>
      <c r="E366" s="174" t="s">
        <v>2931</v>
      </c>
      <c r="F366" s="175" t="s">
        <v>2929</v>
      </c>
      <c r="G366" s="176" t="s">
        <v>1645</v>
      </c>
      <c r="H366" s="177">
        <v>14</v>
      </c>
      <c r="I366" s="178"/>
      <c r="J366" s="179">
        <f t="shared" si="54"/>
        <v>0</v>
      </c>
      <c r="K366" s="175" t="s">
        <v>1</v>
      </c>
      <c r="L366" s="180"/>
      <c r="M366" s="181" t="s">
        <v>1</v>
      </c>
      <c r="N366" s="182" t="s">
        <v>43</v>
      </c>
      <c r="P366" s="140">
        <f t="shared" si="55"/>
        <v>0</v>
      </c>
      <c r="Q366" s="140">
        <v>0</v>
      </c>
      <c r="R366" s="140">
        <f t="shared" si="56"/>
        <v>0</v>
      </c>
      <c r="S366" s="140">
        <v>0</v>
      </c>
      <c r="T366" s="141">
        <f t="shared" si="57"/>
        <v>0</v>
      </c>
      <c r="AR366" s="142" t="s">
        <v>1727</v>
      </c>
      <c r="AT366" s="142" t="s">
        <v>644</v>
      </c>
      <c r="AU366" s="142" t="s">
        <v>86</v>
      </c>
      <c r="AY366" s="16" t="s">
        <v>162</v>
      </c>
      <c r="BE366" s="143">
        <f t="shared" si="58"/>
        <v>0</v>
      </c>
      <c r="BF366" s="143">
        <f t="shared" si="59"/>
        <v>0</v>
      </c>
      <c r="BG366" s="143">
        <f t="shared" si="60"/>
        <v>0</v>
      </c>
      <c r="BH366" s="143">
        <f t="shared" si="61"/>
        <v>0</v>
      </c>
      <c r="BI366" s="143">
        <f t="shared" si="62"/>
        <v>0</v>
      </c>
      <c r="BJ366" s="16" t="s">
        <v>86</v>
      </c>
      <c r="BK366" s="143">
        <f t="shared" si="63"/>
        <v>0</v>
      </c>
      <c r="BL366" s="16" t="s">
        <v>489</v>
      </c>
      <c r="BM366" s="142" t="s">
        <v>2932</v>
      </c>
    </row>
    <row r="367" spans="2:65" s="1" customFormat="1" ht="24.2" customHeight="1">
      <c r="B367" s="31"/>
      <c r="C367" s="131" t="s">
        <v>1415</v>
      </c>
      <c r="D367" s="131" t="s">
        <v>165</v>
      </c>
      <c r="E367" s="132" t="s">
        <v>2933</v>
      </c>
      <c r="F367" s="133" t="s">
        <v>2934</v>
      </c>
      <c r="G367" s="134" t="s">
        <v>1645</v>
      </c>
      <c r="H367" s="135">
        <v>5</v>
      </c>
      <c r="I367" s="136"/>
      <c r="J367" s="137">
        <f t="shared" si="54"/>
        <v>0</v>
      </c>
      <c r="K367" s="133" t="s">
        <v>1</v>
      </c>
      <c r="L367" s="31"/>
      <c r="M367" s="138" t="s">
        <v>1</v>
      </c>
      <c r="N367" s="139" t="s">
        <v>43</v>
      </c>
      <c r="P367" s="140">
        <f t="shared" si="55"/>
        <v>0</v>
      </c>
      <c r="Q367" s="140">
        <v>0</v>
      </c>
      <c r="R367" s="140">
        <f t="shared" si="56"/>
        <v>0</v>
      </c>
      <c r="S367" s="140">
        <v>0</v>
      </c>
      <c r="T367" s="141">
        <f t="shared" si="57"/>
        <v>0</v>
      </c>
      <c r="AR367" s="142" t="s">
        <v>489</v>
      </c>
      <c r="AT367" s="142" t="s">
        <v>165</v>
      </c>
      <c r="AU367" s="142" t="s">
        <v>86</v>
      </c>
      <c r="AY367" s="16" t="s">
        <v>162</v>
      </c>
      <c r="BE367" s="143">
        <f t="shared" si="58"/>
        <v>0</v>
      </c>
      <c r="BF367" s="143">
        <f t="shared" si="59"/>
        <v>0</v>
      </c>
      <c r="BG367" s="143">
        <f t="shared" si="60"/>
        <v>0</v>
      </c>
      <c r="BH367" s="143">
        <f t="shared" si="61"/>
        <v>0</v>
      </c>
      <c r="BI367" s="143">
        <f t="shared" si="62"/>
        <v>0</v>
      </c>
      <c r="BJ367" s="16" t="s">
        <v>86</v>
      </c>
      <c r="BK367" s="143">
        <f t="shared" si="63"/>
        <v>0</v>
      </c>
      <c r="BL367" s="16" t="s">
        <v>489</v>
      </c>
      <c r="BM367" s="142" t="s">
        <v>2935</v>
      </c>
    </row>
    <row r="368" spans="2:65" s="1" customFormat="1" ht="24.2" customHeight="1">
      <c r="B368" s="31"/>
      <c r="C368" s="173" t="s">
        <v>1419</v>
      </c>
      <c r="D368" s="173" t="s">
        <v>644</v>
      </c>
      <c r="E368" s="174" t="s">
        <v>2936</v>
      </c>
      <c r="F368" s="175" t="s">
        <v>2934</v>
      </c>
      <c r="G368" s="176" t="s">
        <v>1645</v>
      </c>
      <c r="H368" s="177">
        <v>5</v>
      </c>
      <c r="I368" s="178"/>
      <c r="J368" s="179">
        <f t="shared" si="54"/>
        <v>0</v>
      </c>
      <c r="K368" s="175" t="s">
        <v>1</v>
      </c>
      <c r="L368" s="180"/>
      <c r="M368" s="181" t="s">
        <v>1</v>
      </c>
      <c r="N368" s="182" t="s">
        <v>43</v>
      </c>
      <c r="P368" s="140">
        <f t="shared" si="55"/>
        <v>0</v>
      </c>
      <c r="Q368" s="140">
        <v>0</v>
      </c>
      <c r="R368" s="140">
        <f t="shared" si="56"/>
        <v>0</v>
      </c>
      <c r="S368" s="140">
        <v>0</v>
      </c>
      <c r="T368" s="141">
        <f t="shared" si="57"/>
        <v>0</v>
      </c>
      <c r="AR368" s="142" t="s">
        <v>1727</v>
      </c>
      <c r="AT368" s="142" t="s">
        <v>644</v>
      </c>
      <c r="AU368" s="142" t="s">
        <v>86</v>
      </c>
      <c r="AY368" s="16" t="s">
        <v>162</v>
      </c>
      <c r="BE368" s="143">
        <f t="shared" si="58"/>
        <v>0</v>
      </c>
      <c r="BF368" s="143">
        <f t="shared" si="59"/>
        <v>0</v>
      </c>
      <c r="BG368" s="143">
        <f t="shared" si="60"/>
        <v>0</v>
      </c>
      <c r="BH368" s="143">
        <f t="shared" si="61"/>
        <v>0</v>
      </c>
      <c r="BI368" s="143">
        <f t="shared" si="62"/>
        <v>0</v>
      </c>
      <c r="BJ368" s="16" t="s">
        <v>86</v>
      </c>
      <c r="BK368" s="143">
        <f t="shared" si="63"/>
        <v>0</v>
      </c>
      <c r="BL368" s="16" t="s">
        <v>489</v>
      </c>
      <c r="BM368" s="142" t="s">
        <v>2937</v>
      </c>
    </row>
    <row r="369" spans="2:65" s="1" customFormat="1" ht="37.9" customHeight="1">
      <c r="B369" s="31"/>
      <c r="C369" s="131" t="s">
        <v>1423</v>
      </c>
      <c r="D369" s="131" t="s">
        <v>165</v>
      </c>
      <c r="E369" s="132" t="s">
        <v>2938</v>
      </c>
      <c r="F369" s="133" t="s">
        <v>2939</v>
      </c>
      <c r="G369" s="134" t="s">
        <v>1645</v>
      </c>
      <c r="H369" s="135">
        <v>6</v>
      </c>
      <c r="I369" s="136"/>
      <c r="J369" s="137">
        <f t="shared" si="54"/>
        <v>0</v>
      </c>
      <c r="K369" s="133" t="s">
        <v>1</v>
      </c>
      <c r="L369" s="31"/>
      <c r="M369" s="138" t="s">
        <v>1</v>
      </c>
      <c r="N369" s="139" t="s">
        <v>43</v>
      </c>
      <c r="P369" s="140">
        <f t="shared" si="55"/>
        <v>0</v>
      </c>
      <c r="Q369" s="140">
        <v>0</v>
      </c>
      <c r="R369" s="140">
        <f t="shared" si="56"/>
        <v>0</v>
      </c>
      <c r="S369" s="140">
        <v>0</v>
      </c>
      <c r="T369" s="141">
        <f t="shared" si="57"/>
        <v>0</v>
      </c>
      <c r="AR369" s="142" t="s">
        <v>489</v>
      </c>
      <c r="AT369" s="142" t="s">
        <v>165</v>
      </c>
      <c r="AU369" s="142" t="s">
        <v>86</v>
      </c>
      <c r="AY369" s="16" t="s">
        <v>162</v>
      </c>
      <c r="BE369" s="143">
        <f t="shared" si="58"/>
        <v>0</v>
      </c>
      <c r="BF369" s="143">
        <f t="shared" si="59"/>
        <v>0</v>
      </c>
      <c r="BG369" s="143">
        <f t="shared" si="60"/>
        <v>0</v>
      </c>
      <c r="BH369" s="143">
        <f t="shared" si="61"/>
        <v>0</v>
      </c>
      <c r="BI369" s="143">
        <f t="shared" si="62"/>
        <v>0</v>
      </c>
      <c r="BJ369" s="16" t="s">
        <v>86</v>
      </c>
      <c r="BK369" s="143">
        <f t="shared" si="63"/>
        <v>0</v>
      </c>
      <c r="BL369" s="16" t="s">
        <v>489</v>
      </c>
      <c r="BM369" s="142" t="s">
        <v>2940</v>
      </c>
    </row>
    <row r="370" spans="2:65" s="1" customFormat="1" ht="37.9" customHeight="1">
      <c r="B370" s="31"/>
      <c r="C370" s="173" t="s">
        <v>1428</v>
      </c>
      <c r="D370" s="173" t="s">
        <v>644</v>
      </c>
      <c r="E370" s="174" t="s">
        <v>2941</v>
      </c>
      <c r="F370" s="175" t="s">
        <v>2939</v>
      </c>
      <c r="G370" s="176" t="s">
        <v>1645</v>
      </c>
      <c r="H370" s="177">
        <v>6</v>
      </c>
      <c r="I370" s="178"/>
      <c r="J370" s="179">
        <f t="shared" si="54"/>
        <v>0</v>
      </c>
      <c r="K370" s="175" t="s">
        <v>1</v>
      </c>
      <c r="L370" s="180"/>
      <c r="M370" s="181" t="s">
        <v>1</v>
      </c>
      <c r="N370" s="182" t="s">
        <v>43</v>
      </c>
      <c r="P370" s="140">
        <f t="shared" si="55"/>
        <v>0</v>
      </c>
      <c r="Q370" s="140">
        <v>0</v>
      </c>
      <c r="R370" s="140">
        <f t="shared" si="56"/>
        <v>0</v>
      </c>
      <c r="S370" s="140">
        <v>0</v>
      </c>
      <c r="T370" s="141">
        <f t="shared" si="57"/>
        <v>0</v>
      </c>
      <c r="AR370" s="142" t="s">
        <v>1727</v>
      </c>
      <c r="AT370" s="142" t="s">
        <v>644</v>
      </c>
      <c r="AU370" s="142" t="s">
        <v>86</v>
      </c>
      <c r="AY370" s="16" t="s">
        <v>162</v>
      </c>
      <c r="BE370" s="143">
        <f t="shared" si="58"/>
        <v>0</v>
      </c>
      <c r="BF370" s="143">
        <f t="shared" si="59"/>
        <v>0</v>
      </c>
      <c r="BG370" s="143">
        <f t="shared" si="60"/>
        <v>0</v>
      </c>
      <c r="BH370" s="143">
        <f t="shared" si="61"/>
        <v>0</v>
      </c>
      <c r="BI370" s="143">
        <f t="shared" si="62"/>
        <v>0</v>
      </c>
      <c r="BJ370" s="16" t="s">
        <v>86</v>
      </c>
      <c r="BK370" s="143">
        <f t="shared" si="63"/>
        <v>0</v>
      </c>
      <c r="BL370" s="16" t="s">
        <v>489</v>
      </c>
      <c r="BM370" s="142" t="s">
        <v>2942</v>
      </c>
    </row>
    <row r="371" spans="2:65" s="1" customFormat="1" ht="49.15" customHeight="1">
      <c r="B371" s="31"/>
      <c r="C371" s="131" t="s">
        <v>1432</v>
      </c>
      <c r="D371" s="131" t="s">
        <v>165</v>
      </c>
      <c r="E371" s="132" t="s">
        <v>2943</v>
      </c>
      <c r="F371" s="133" t="s">
        <v>2944</v>
      </c>
      <c r="G371" s="134" t="s">
        <v>1645</v>
      </c>
      <c r="H371" s="135">
        <v>9</v>
      </c>
      <c r="I371" s="136"/>
      <c r="J371" s="137">
        <f t="shared" si="54"/>
        <v>0</v>
      </c>
      <c r="K371" s="133" t="s">
        <v>1</v>
      </c>
      <c r="L371" s="31"/>
      <c r="M371" s="138" t="s">
        <v>1</v>
      </c>
      <c r="N371" s="139" t="s">
        <v>43</v>
      </c>
      <c r="P371" s="140">
        <f t="shared" si="55"/>
        <v>0</v>
      </c>
      <c r="Q371" s="140">
        <v>0</v>
      </c>
      <c r="R371" s="140">
        <f t="shared" si="56"/>
        <v>0</v>
      </c>
      <c r="S371" s="140">
        <v>0</v>
      </c>
      <c r="T371" s="141">
        <f t="shared" si="57"/>
        <v>0</v>
      </c>
      <c r="AR371" s="142" t="s">
        <v>489</v>
      </c>
      <c r="AT371" s="142" t="s">
        <v>165</v>
      </c>
      <c r="AU371" s="142" t="s">
        <v>86</v>
      </c>
      <c r="AY371" s="16" t="s">
        <v>162</v>
      </c>
      <c r="BE371" s="143">
        <f t="shared" si="58"/>
        <v>0</v>
      </c>
      <c r="BF371" s="143">
        <f t="shared" si="59"/>
        <v>0</v>
      </c>
      <c r="BG371" s="143">
        <f t="shared" si="60"/>
        <v>0</v>
      </c>
      <c r="BH371" s="143">
        <f t="shared" si="61"/>
        <v>0</v>
      </c>
      <c r="BI371" s="143">
        <f t="shared" si="62"/>
        <v>0</v>
      </c>
      <c r="BJ371" s="16" t="s">
        <v>86</v>
      </c>
      <c r="BK371" s="143">
        <f t="shared" si="63"/>
        <v>0</v>
      </c>
      <c r="BL371" s="16" t="s">
        <v>489</v>
      </c>
      <c r="BM371" s="142" t="s">
        <v>2945</v>
      </c>
    </row>
    <row r="372" spans="2:65" s="1" customFormat="1" ht="49.15" customHeight="1">
      <c r="B372" s="31"/>
      <c r="C372" s="173" t="s">
        <v>1438</v>
      </c>
      <c r="D372" s="173" t="s">
        <v>644</v>
      </c>
      <c r="E372" s="174" t="s">
        <v>2946</v>
      </c>
      <c r="F372" s="175" t="s">
        <v>2944</v>
      </c>
      <c r="G372" s="176" t="s">
        <v>1645</v>
      </c>
      <c r="H372" s="177">
        <v>9</v>
      </c>
      <c r="I372" s="178"/>
      <c r="J372" s="179">
        <f t="shared" si="54"/>
        <v>0</v>
      </c>
      <c r="K372" s="175" t="s">
        <v>1</v>
      </c>
      <c r="L372" s="180"/>
      <c r="M372" s="181" t="s">
        <v>1</v>
      </c>
      <c r="N372" s="182" t="s">
        <v>43</v>
      </c>
      <c r="P372" s="140">
        <f t="shared" si="55"/>
        <v>0</v>
      </c>
      <c r="Q372" s="140">
        <v>0</v>
      </c>
      <c r="R372" s="140">
        <f t="shared" si="56"/>
        <v>0</v>
      </c>
      <c r="S372" s="140">
        <v>0</v>
      </c>
      <c r="T372" s="141">
        <f t="shared" si="57"/>
        <v>0</v>
      </c>
      <c r="AR372" s="142" t="s">
        <v>1727</v>
      </c>
      <c r="AT372" s="142" t="s">
        <v>644</v>
      </c>
      <c r="AU372" s="142" t="s">
        <v>86</v>
      </c>
      <c r="AY372" s="16" t="s">
        <v>162</v>
      </c>
      <c r="BE372" s="143">
        <f t="shared" si="58"/>
        <v>0</v>
      </c>
      <c r="BF372" s="143">
        <f t="shared" si="59"/>
        <v>0</v>
      </c>
      <c r="BG372" s="143">
        <f t="shared" si="60"/>
        <v>0</v>
      </c>
      <c r="BH372" s="143">
        <f t="shared" si="61"/>
        <v>0</v>
      </c>
      <c r="BI372" s="143">
        <f t="shared" si="62"/>
        <v>0</v>
      </c>
      <c r="BJ372" s="16" t="s">
        <v>86</v>
      </c>
      <c r="BK372" s="143">
        <f t="shared" si="63"/>
        <v>0</v>
      </c>
      <c r="BL372" s="16" t="s">
        <v>489</v>
      </c>
      <c r="BM372" s="142" t="s">
        <v>2947</v>
      </c>
    </row>
    <row r="373" spans="2:65" s="1" customFormat="1" ht="24.2" customHeight="1">
      <c r="B373" s="31"/>
      <c r="C373" s="131" t="s">
        <v>1442</v>
      </c>
      <c r="D373" s="131" t="s">
        <v>165</v>
      </c>
      <c r="E373" s="132" t="s">
        <v>2948</v>
      </c>
      <c r="F373" s="133" t="s">
        <v>2949</v>
      </c>
      <c r="G373" s="134" t="s">
        <v>1645</v>
      </c>
      <c r="H373" s="135">
        <v>1</v>
      </c>
      <c r="I373" s="136"/>
      <c r="J373" s="137">
        <f t="shared" si="54"/>
        <v>0</v>
      </c>
      <c r="K373" s="133" t="s">
        <v>1</v>
      </c>
      <c r="L373" s="31"/>
      <c r="M373" s="138" t="s">
        <v>1</v>
      </c>
      <c r="N373" s="139" t="s">
        <v>43</v>
      </c>
      <c r="P373" s="140">
        <f t="shared" si="55"/>
        <v>0</v>
      </c>
      <c r="Q373" s="140">
        <v>0</v>
      </c>
      <c r="R373" s="140">
        <f t="shared" si="56"/>
        <v>0</v>
      </c>
      <c r="S373" s="140">
        <v>0</v>
      </c>
      <c r="T373" s="141">
        <f t="shared" si="57"/>
        <v>0</v>
      </c>
      <c r="AR373" s="142" t="s">
        <v>489</v>
      </c>
      <c r="AT373" s="142" t="s">
        <v>165</v>
      </c>
      <c r="AU373" s="142" t="s">
        <v>86</v>
      </c>
      <c r="AY373" s="16" t="s">
        <v>162</v>
      </c>
      <c r="BE373" s="143">
        <f t="shared" si="58"/>
        <v>0</v>
      </c>
      <c r="BF373" s="143">
        <f t="shared" si="59"/>
        <v>0</v>
      </c>
      <c r="BG373" s="143">
        <f t="shared" si="60"/>
        <v>0</v>
      </c>
      <c r="BH373" s="143">
        <f t="shared" si="61"/>
        <v>0</v>
      </c>
      <c r="BI373" s="143">
        <f t="shared" si="62"/>
        <v>0</v>
      </c>
      <c r="BJ373" s="16" t="s">
        <v>86</v>
      </c>
      <c r="BK373" s="143">
        <f t="shared" si="63"/>
        <v>0</v>
      </c>
      <c r="BL373" s="16" t="s">
        <v>489</v>
      </c>
      <c r="BM373" s="142" t="s">
        <v>2950</v>
      </c>
    </row>
    <row r="374" spans="2:65" s="1" customFormat="1" ht="24.2" customHeight="1">
      <c r="B374" s="31"/>
      <c r="C374" s="173" t="s">
        <v>1446</v>
      </c>
      <c r="D374" s="173" t="s">
        <v>644</v>
      </c>
      <c r="E374" s="174" t="s">
        <v>2951</v>
      </c>
      <c r="F374" s="175" t="s">
        <v>2949</v>
      </c>
      <c r="G374" s="176" t="s">
        <v>1645</v>
      </c>
      <c r="H374" s="177">
        <v>1</v>
      </c>
      <c r="I374" s="178"/>
      <c r="J374" s="179">
        <f t="shared" si="54"/>
        <v>0</v>
      </c>
      <c r="K374" s="175" t="s">
        <v>1</v>
      </c>
      <c r="L374" s="180"/>
      <c r="M374" s="181" t="s">
        <v>1</v>
      </c>
      <c r="N374" s="182" t="s">
        <v>43</v>
      </c>
      <c r="P374" s="140">
        <f t="shared" si="55"/>
        <v>0</v>
      </c>
      <c r="Q374" s="140">
        <v>0</v>
      </c>
      <c r="R374" s="140">
        <f t="shared" si="56"/>
        <v>0</v>
      </c>
      <c r="S374" s="140">
        <v>0</v>
      </c>
      <c r="T374" s="141">
        <f t="shared" si="57"/>
        <v>0</v>
      </c>
      <c r="AR374" s="142" t="s">
        <v>1727</v>
      </c>
      <c r="AT374" s="142" t="s">
        <v>644</v>
      </c>
      <c r="AU374" s="142" t="s">
        <v>86</v>
      </c>
      <c r="AY374" s="16" t="s">
        <v>162</v>
      </c>
      <c r="BE374" s="143">
        <f t="shared" si="58"/>
        <v>0</v>
      </c>
      <c r="BF374" s="143">
        <f t="shared" si="59"/>
        <v>0</v>
      </c>
      <c r="BG374" s="143">
        <f t="shared" si="60"/>
        <v>0</v>
      </c>
      <c r="BH374" s="143">
        <f t="shared" si="61"/>
        <v>0</v>
      </c>
      <c r="BI374" s="143">
        <f t="shared" si="62"/>
        <v>0</v>
      </c>
      <c r="BJ374" s="16" t="s">
        <v>86</v>
      </c>
      <c r="BK374" s="143">
        <f t="shared" si="63"/>
        <v>0</v>
      </c>
      <c r="BL374" s="16" t="s">
        <v>489</v>
      </c>
      <c r="BM374" s="142" t="s">
        <v>2952</v>
      </c>
    </row>
    <row r="375" spans="2:65" s="1" customFormat="1" ht="16.5" customHeight="1">
      <c r="B375" s="31"/>
      <c r="C375" s="131" t="s">
        <v>1450</v>
      </c>
      <c r="D375" s="131" t="s">
        <v>165</v>
      </c>
      <c r="E375" s="132" t="s">
        <v>2953</v>
      </c>
      <c r="F375" s="133" t="s">
        <v>2954</v>
      </c>
      <c r="G375" s="134" t="s">
        <v>2955</v>
      </c>
      <c r="H375" s="135">
        <v>1</v>
      </c>
      <c r="I375" s="136"/>
      <c r="J375" s="137">
        <f t="shared" si="54"/>
        <v>0</v>
      </c>
      <c r="K375" s="133" t="s">
        <v>1</v>
      </c>
      <c r="L375" s="31"/>
      <c r="M375" s="138" t="s">
        <v>1</v>
      </c>
      <c r="N375" s="139" t="s">
        <v>43</v>
      </c>
      <c r="P375" s="140">
        <f t="shared" si="55"/>
        <v>0</v>
      </c>
      <c r="Q375" s="140">
        <v>0</v>
      </c>
      <c r="R375" s="140">
        <f t="shared" si="56"/>
        <v>0</v>
      </c>
      <c r="S375" s="140">
        <v>0</v>
      </c>
      <c r="T375" s="141">
        <f t="shared" si="57"/>
        <v>0</v>
      </c>
      <c r="AR375" s="142" t="s">
        <v>489</v>
      </c>
      <c r="AT375" s="142" t="s">
        <v>165</v>
      </c>
      <c r="AU375" s="142" t="s">
        <v>86</v>
      </c>
      <c r="AY375" s="16" t="s">
        <v>162</v>
      </c>
      <c r="BE375" s="143">
        <f t="shared" si="58"/>
        <v>0</v>
      </c>
      <c r="BF375" s="143">
        <f t="shared" si="59"/>
        <v>0</v>
      </c>
      <c r="BG375" s="143">
        <f t="shared" si="60"/>
        <v>0</v>
      </c>
      <c r="BH375" s="143">
        <f t="shared" si="61"/>
        <v>0</v>
      </c>
      <c r="BI375" s="143">
        <f t="shared" si="62"/>
        <v>0</v>
      </c>
      <c r="BJ375" s="16" t="s">
        <v>86</v>
      </c>
      <c r="BK375" s="143">
        <f t="shared" si="63"/>
        <v>0</v>
      </c>
      <c r="BL375" s="16" t="s">
        <v>489</v>
      </c>
      <c r="BM375" s="142" t="s">
        <v>2956</v>
      </c>
    </row>
    <row r="376" spans="2:65" s="1" customFormat="1" ht="16.5" customHeight="1">
      <c r="B376" s="31"/>
      <c r="C376" s="173" t="s">
        <v>1454</v>
      </c>
      <c r="D376" s="173" t="s">
        <v>644</v>
      </c>
      <c r="E376" s="174" t="s">
        <v>2957</v>
      </c>
      <c r="F376" s="175" t="s">
        <v>2954</v>
      </c>
      <c r="G376" s="176" t="s">
        <v>2955</v>
      </c>
      <c r="H376" s="177">
        <v>1</v>
      </c>
      <c r="I376" s="178"/>
      <c r="J376" s="179">
        <f t="shared" si="54"/>
        <v>0</v>
      </c>
      <c r="K376" s="175" t="s">
        <v>1</v>
      </c>
      <c r="L376" s="180"/>
      <c r="M376" s="181" t="s">
        <v>1</v>
      </c>
      <c r="N376" s="182" t="s">
        <v>43</v>
      </c>
      <c r="P376" s="140">
        <f t="shared" si="55"/>
        <v>0</v>
      </c>
      <c r="Q376" s="140">
        <v>0</v>
      </c>
      <c r="R376" s="140">
        <f t="shared" si="56"/>
        <v>0</v>
      </c>
      <c r="S376" s="140">
        <v>0</v>
      </c>
      <c r="T376" s="141">
        <f t="shared" si="57"/>
        <v>0</v>
      </c>
      <c r="AR376" s="142" t="s">
        <v>1727</v>
      </c>
      <c r="AT376" s="142" t="s">
        <v>644</v>
      </c>
      <c r="AU376" s="142" t="s">
        <v>86</v>
      </c>
      <c r="AY376" s="16" t="s">
        <v>162</v>
      </c>
      <c r="BE376" s="143">
        <f t="shared" si="58"/>
        <v>0</v>
      </c>
      <c r="BF376" s="143">
        <f t="shared" si="59"/>
        <v>0</v>
      </c>
      <c r="BG376" s="143">
        <f t="shared" si="60"/>
        <v>0</v>
      </c>
      <c r="BH376" s="143">
        <f t="shared" si="61"/>
        <v>0</v>
      </c>
      <c r="BI376" s="143">
        <f t="shared" si="62"/>
        <v>0</v>
      </c>
      <c r="BJ376" s="16" t="s">
        <v>86</v>
      </c>
      <c r="BK376" s="143">
        <f t="shared" si="63"/>
        <v>0</v>
      </c>
      <c r="BL376" s="16" t="s">
        <v>489</v>
      </c>
      <c r="BM376" s="142" t="s">
        <v>2958</v>
      </c>
    </row>
    <row r="377" spans="2:65" s="11" customFormat="1" ht="22.9" customHeight="1">
      <c r="B377" s="119"/>
      <c r="D377" s="120" t="s">
        <v>77</v>
      </c>
      <c r="E377" s="129" t="s">
        <v>2959</v>
      </c>
      <c r="F377" s="129" t="s">
        <v>2960</v>
      </c>
      <c r="I377" s="122"/>
      <c r="J377" s="130">
        <f>BK377</f>
        <v>0</v>
      </c>
      <c r="L377" s="119"/>
      <c r="M377" s="124"/>
      <c r="P377" s="125">
        <v>0</v>
      </c>
      <c r="R377" s="125">
        <v>0</v>
      </c>
      <c r="T377" s="126">
        <v>0</v>
      </c>
      <c r="AR377" s="120" t="s">
        <v>182</v>
      </c>
      <c r="AT377" s="127" t="s">
        <v>77</v>
      </c>
      <c r="AU377" s="127" t="s">
        <v>86</v>
      </c>
      <c r="AY377" s="120" t="s">
        <v>162</v>
      </c>
      <c r="BK377" s="128">
        <v>0</v>
      </c>
    </row>
    <row r="378" spans="2:65" s="11" customFormat="1" ht="25.9" customHeight="1">
      <c r="B378" s="119"/>
      <c r="D378" s="120" t="s">
        <v>77</v>
      </c>
      <c r="E378" s="121" t="s">
        <v>2961</v>
      </c>
      <c r="F378" s="121" t="s">
        <v>2962</v>
      </c>
      <c r="I378" s="122"/>
      <c r="J378" s="123">
        <f>BK378</f>
        <v>0</v>
      </c>
      <c r="L378" s="119"/>
      <c r="M378" s="124"/>
      <c r="P378" s="125">
        <f>SUM(P379:P387)</f>
        <v>0</v>
      </c>
      <c r="R378" s="125">
        <f>SUM(R379:R387)</f>
        <v>0</v>
      </c>
      <c r="T378" s="126">
        <f>SUM(T379:T387)</f>
        <v>0</v>
      </c>
      <c r="AR378" s="120" t="s">
        <v>182</v>
      </c>
      <c r="AT378" s="127" t="s">
        <v>77</v>
      </c>
      <c r="AU378" s="127" t="s">
        <v>78</v>
      </c>
      <c r="AY378" s="120" t="s">
        <v>162</v>
      </c>
      <c r="BK378" s="128">
        <f>SUM(BK379:BK387)</f>
        <v>0</v>
      </c>
    </row>
    <row r="379" spans="2:65" s="1" customFormat="1" ht="16.5" customHeight="1">
      <c r="B379" s="31"/>
      <c r="C379" s="131" t="s">
        <v>1459</v>
      </c>
      <c r="D379" s="131" t="s">
        <v>165</v>
      </c>
      <c r="E379" s="132" t="s">
        <v>2963</v>
      </c>
      <c r="F379" s="133" t="s">
        <v>2964</v>
      </c>
      <c r="G379" s="134" t="s">
        <v>644</v>
      </c>
      <c r="H379" s="135">
        <v>135</v>
      </c>
      <c r="I379" s="136"/>
      <c r="J379" s="137">
        <f>ROUND(I379*H379,2)</f>
        <v>0</v>
      </c>
      <c r="K379" s="133" t="s">
        <v>1</v>
      </c>
      <c r="L379" s="31"/>
      <c r="M379" s="138" t="s">
        <v>1</v>
      </c>
      <c r="N379" s="139" t="s">
        <v>43</v>
      </c>
      <c r="P379" s="140">
        <f>O379*H379</f>
        <v>0</v>
      </c>
      <c r="Q379" s="140">
        <v>0</v>
      </c>
      <c r="R379" s="140">
        <f>Q379*H379</f>
        <v>0</v>
      </c>
      <c r="S379" s="140">
        <v>0</v>
      </c>
      <c r="T379" s="141">
        <f>S379*H379</f>
        <v>0</v>
      </c>
      <c r="AR379" s="142" t="s">
        <v>489</v>
      </c>
      <c r="AT379" s="142" t="s">
        <v>165</v>
      </c>
      <c r="AU379" s="142" t="s">
        <v>86</v>
      </c>
      <c r="AY379" s="16" t="s">
        <v>162</v>
      </c>
      <c r="BE379" s="143">
        <f>IF(N379="základní",J379,0)</f>
        <v>0</v>
      </c>
      <c r="BF379" s="143">
        <f>IF(N379="snížená",J379,0)</f>
        <v>0</v>
      </c>
      <c r="BG379" s="143">
        <f>IF(N379="zákl. přenesená",J379,0)</f>
        <v>0</v>
      </c>
      <c r="BH379" s="143">
        <f>IF(N379="sníž. přenesená",J379,0)</f>
        <v>0</v>
      </c>
      <c r="BI379" s="143">
        <f>IF(N379="nulová",J379,0)</f>
        <v>0</v>
      </c>
      <c r="BJ379" s="16" t="s">
        <v>86</v>
      </c>
      <c r="BK379" s="143">
        <f>ROUND(I379*H379,2)</f>
        <v>0</v>
      </c>
      <c r="BL379" s="16" t="s">
        <v>489</v>
      </c>
      <c r="BM379" s="142" t="s">
        <v>2965</v>
      </c>
    </row>
    <row r="380" spans="2:65" s="1" customFormat="1" ht="16.5" customHeight="1">
      <c r="B380" s="31"/>
      <c r="C380" s="173" t="s">
        <v>1464</v>
      </c>
      <c r="D380" s="173" t="s">
        <v>644</v>
      </c>
      <c r="E380" s="174" t="s">
        <v>2966</v>
      </c>
      <c r="F380" s="175" t="s">
        <v>2964</v>
      </c>
      <c r="G380" s="176" t="s">
        <v>644</v>
      </c>
      <c r="H380" s="177">
        <v>135</v>
      </c>
      <c r="I380" s="178"/>
      <c r="J380" s="179">
        <f>ROUND(I380*H380,2)</f>
        <v>0</v>
      </c>
      <c r="K380" s="175" t="s">
        <v>1</v>
      </c>
      <c r="L380" s="180"/>
      <c r="M380" s="181" t="s">
        <v>1</v>
      </c>
      <c r="N380" s="182" t="s">
        <v>43</v>
      </c>
      <c r="P380" s="140">
        <f>O380*H380</f>
        <v>0</v>
      </c>
      <c r="Q380" s="140">
        <v>0</v>
      </c>
      <c r="R380" s="140">
        <f>Q380*H380</f>
        <v>0</v>
      </c>
      <c r="S380" s="140">
        <v>0</v>
      </c>
      <c r="T380" s="141">
        <f>S380*H380</f>
        <v>0</v>
      </c>
      <c r="AR380" s="142" t="s">
        <v>1727</v>
      </c>
      <c r="AT380" s="142" t="s">
        <v>644</v>
      </c>
      <c r="AU380" s="142" t="s">
        <v>86</v>
      </c>
      <c r="AY380" s="16" t="s">
        <v>162</v>
      </c>
      <c r="BE380" s="143">
        <f>IF(N380="základní",J380,0)</f>
        <v>0</v>
      </c>
      <c r="BF380" s="143">
        <f>IF(N380="snížená",J380,0)</f>
        <v>0</v>
      </c>
      <c r="BG380" s="143">
        <f>IF(N380="zákl. přenesená",J380,0)</f>
        <v>0</v>
      </c>
      <c r="BH380" s="143">
        <f>IF(N380="sníž. přenesená",J380,0)</f>
        <v>0</v>
      </c>
      <c r="BI380" s="143">
        <f>IF(N380="nulová",J380,0)</f>
        <v>0</v>
      </c>
      <c r="BJ380" s="16" t="s">
        <v>86</v>
      </c>
      <c r="BK380" s="143">
        <f>ROUND(I380*H380,2)</f>
        <v>0</v>
      </c>
      <c r="BL380" s="16" t="s">
        <v>489</v>
      </c>
      <c r="BM380" s="142" t="s">
        <v>2967</v>
      </c>
    </row>
    <row r="381" spans="2:65" s="1" customFormat="1" ht="58.5">
      <c r="B381" s="31"/>
      <c r="D381" s="144" t="s">
        <v>172</v>
      </c>
      <c r="F381" s="145" t="s">
        <v>2968</v>
      </c>
      <c r="I381" s="146"/>
      <c r="L381" s="31"/>
      <c r="M381" s="147"/>
      <c r="T381" s="55"/>
      <c r="AT381" s="16" t="s">
        <v>172</v>
      </c>
      <c r="AU381" s="16" t="s">
        <v>86</v>
      </c>
    </row>
    <row r="382" spans="2:65" s="1" customFormat="1" ht="21.75" customHeight="1">
      <c r="B382" s="31"/>
      <c r="C382" s="131" t="s">
        <v>1469</v>
      </c>
      <c r="D382" s="131" t="s">
        <v>165</v>
      </c>
      <c r="E382" s="132" t="s">
        <v>2969</v>
      </c>
      <c r="F382" s="133" t="s">
        <v>2970</v>
      </c>
      <c r="G382" s="134" t="s">
        <v>644</v>
      </c>
      <c r="H382" s="135">
        <v>51</v>
      </c>
      <c r="I382" s="136"/>
      <c r="J382" s="137">
        <f>ROUND(I382*H382,2)</f>
        <v>0</v>
      </c>
      <c r="K382" s="133" t="s">
        <v>1</v>
      </c>
      <c r="L382" s="31"/>
      <c r="M382" s="138" t="s">
        <v>1</v>
      </c>
      <c r="N382" s="139" t="s">
        <v>43</v>
      </c>
      <c r="P382" s="140">
        <f>O382*H382</f>
        <v>0</v>
      </c>
      <c r="Q382" s="140">
        <v>0</v>
      </c>
      <c r="R382" s="140">
        <f>Q382*H382</f>
        <v>0</v>
      </c>
      <c r="S382" s="140">
        <v>0</v>
      </c>
      <c r="T382" s="141">
        <f>S382*H382</f>
        <v>0</v>
      </c>
      <c r="AR382" s="142" t="s">
        <v>489</v>
      </c>
      <c r="AT382" s="142" t="s">
        <v>165</v>
      </c>
      <c r="AU382" s="142" t="s">
        <v>86</v>
      </c>
      <c r="AY382" s="16" t="s">
        <v>162</v>
      </c>
      <c r="BE382" s="143">
        <f>IF(N382="základní",J382,0)</f>
        <v>0</v>
      </c>
      <c r="BF382" s="143">
        <f>IF(N382="snížená",J382,0)</f>
        <v>0</v>
      </c>
      <c r="BG382" s="143">
        <f>IF(N382="zákl. přenesená",J382,0)</f>
        <v>0</v>
      </c>
      <c r="BH382" s="143">
        <f>IF(N382="sníž. přenesená",J382,0)</f>
        <v>0</v>
      </c>
      <c r="BI382" s="143">
        <f>IF(N382="nulová",J382,0)</f>
        <v>0</v>
      </c>
      <c r="BJ382" s="16" t="s">
        <v>86</v>
      </c>
      <c r="BK382" s="143">
        <f>ROUND(I382*H382,2)</f>
        <v>0</v>
      </c>
      <c r="BL382" s="16" t="s">
        <v>489</v>
      </c>
      <c r="BM382" s="142" t="s">
        <v>2971</v>
      </c>
    </row>
    <row r="383" spans="2:65" s="1" customFormat="1" ht="21.75" customHeight="1">
      <c r="B383" s="31"/>
      <c r="C383" s="173" t="s">
        <v>1475</v>
      </c>
      <c r="D383" s="173" t="s">
        <v>644</v>
      </c>
      <c r="E383" s="174" t="s">
        <v>2972</v>
      </c>
      <c r="F383" s="175" t="s">
        <v>2970</v>
      </c>
      <c r="G383" s="176" t="s">
        <v>644</v>
      </c>
      <c r="H383" s="177">
        <v>51</v>
      </c>
      <c r="I383" s="178"/>
      <c r="J383" s="179">
        <f>ROUND(I383*H383,2)</f>
        <v>0</v>
      </c>
      <c r="K383" s="175" t="s">
        <v>1</v>
      </c>
      <c r="L383" s="180"/>
      <c r="M383" s="181" t="s">
        <v>1</v>
      </c>
      <c r="N383" s="182" t="s">
        <v>43</v>
      </c>
      <c r="P383" s="140">
        <f>O383*H383</f>
        <v>0</v>
      </c>
      <c r="Q383" s="140">
        <v>0</v>
      </c>
      <c r="R383" s="140">
        <f>Q383*H383</f>
        <v>0</v>
      </c>
      <c r="S383" s="140">
        <v>0</v>
      </c>
      <c r="T383" s="141">
        <f>S383*H383</f>
        <v>0</v>
      </c>
      <c r="AR383" s="142" t="s">
        <v>1727</v>
      </c>
      <c r="AT383" s="142" t="s">
        <v>644</v>
      </c>
      <c r="AU383" s="142" t="s">
        <v>86</v>
      </c>
      <c r="AY383" s="16" t="s">
        <v>162</v>
      </c>
      <c r="BE383" s="143">
        <f>IF(N383="základní",J383,0)</f>
        <v>0</v>
      </c>
      <c r="BF383" s="143">
        <f>IF(N383="snížená",J383,0)</f>
        <v>0</v>
      </c>
      <c r="BG383" s="143">
        <f>IF(N383="zákl. přenesená",J383,0)</f>
        <v>0</v>
      </c>
      <c r="BH383" s="143">
        <f>IF(N383="sníž. přenesená",J383,0)</f>
        <v>0</v>
      </c>
      <c r="BI383" s="143">
        <f>IF(N383="nulová",J383,0)</f>
        <v>0</v>
      </c>
      <c r="BJ383" s="16" t="s">
        <v>86</v>
      </c>
      <c r="BK383" s="143">
        <f>ROUND(I383*H383,2)</f>
        <v>0</v>
      </c>
      <c r="BL383" s="16" t="s">
        <v>489</v>
      </c>
      <c r="BM383" s="142" t="s">
        <v>2973</v>
      </c>
    </row>
    <row r="384" spans="2:65" s="1" customFormat="1" ht="58.5">
      <c r="B384" s="31"/>
      <c r="D384" s="144" t="s">
        <v>172</v>
      </c>
      <c r="F384" s="145" t="s">
        <v>2974</v>
      </c>
      <c r="I384" s="146"/>
      <c r="L384" s="31"/>
      <c r="M384" s="147"/>
      <c r="T384" s="55"/>
      <c r="AT384" s="16" t="s">
        <v>172</v>
      </c>
      <c r="AU384" s="16" t="s">
        <v>86</v>
      </c>
    </row>
    <row r="385" spans="2:65" s="1" customFormat="1" ht="37.9" customHeight="1">
      <c r="B385" s="31"/>
      <c r="C385" s="131" t="s">
        <v>1482</v>
      </c>
      <c r="D385" s="131" t="s">
        <v>165</v>
      </c>
      <c r="E385" s="132" t="s">
        <v>2975</v>
      </c>
      <c r="F385" s="133" t="s">
        <v>2976</v>
      </c>
      <c r="G385" s="134" t="s">
        <v>1645</v>
      </c>
      <c r="H385" s="135">
        <v>25</v>
      </c>
      <c r="I385" s="136"/>
      <c r="J385" s="137">
        <f>ROUND(I385*H385,2)</f>
        <v>0</v>
      </c>
      <c r="K385" s="133" t="s">
        <v>1</v>
      </c>
      <c r="L385" s="31"/>
      <c r="M385" s="138" t="s">
        <v>1</v>
      </c>
      <c r="N385" s="139" t="s">
        <v>43</v>
      </c>
      <c r="P385" s="140">
        <f>O385*H385</f>
        <v>0</v>
      </c>
      <c r="Q385" s="140">
        <v>0</v>
      </c>
      <c r="R385" s="140">
        <f>Q385*H385</f>
        <v>0</v>
      </c>
      <c r="S385" s="140">
        <v>0</v>
      </c>
      <c r="T385" s="141">
        <f>S385*H385</f>
        <v>0</v>
      </c>
      <c r="AR385" s="142" t="s">
        <v>489</v>
      </c>
      <c r="AT385" s="142" t="s">
        <v>165</v>
      </c>
      <c r="AU385" s="142" t="s">
        <v>86</v>
      </c>
      <c r="AY385" s="16" t="s">
        <v>162</v>
      </c>
      <c r="BE385" s="143">
        <f>IF(N385="základní",J385,0)</f>
        <v>0</v>
      </c>
      <c r="BF385" s="143">
        <f>IF(N385="snížená",J385,0)</f>
        <v>0</v>
      </c>
      <c r="BG385" s="143">
        <f>IF(N385="zákl. přenesená",J385,0)</f>
        <v>0</v>
      </c>
      <c r="BH385" s="143">
        <f>IF(N385="sníž. přenesená",J385,0)</f>
        <v>0</v>
      </c>
      <c r="BI385" s="143">
        <f>IF(N385="nulová",J385,0)</f>
        <v>0</v>
      </c>
      <c r="BJ385" s="16" t="s">
        <v>86</v>
      </c>
      <c r="BK385" s="143">
        <f>ROUND(I385*H385,2)</f>
        <v>0</v>
      </c>
      <c r="BL385" s="16" t="s">
        <v>489</v>
      </c>
      <c r="BM385" s="142" t="s">
        <v>2977</v>
      </c>
    </row>
    <row r="386" spans="2:65" s="1" customFormat="1" ht="37.9" customHeight="1">
      <c r="B386" s="31"/>
      <c r="C386" s="173" t="s">
        <v>1487</v>
      </c>
      <c r="D386" s="173" t="s">
        <v>644</v>
      </c>
      <c r="E386" s="174" t="s">
        <v>2978</v>
      </c>
      <c r="F386" s="175" t="s">
        <v>2976</v>
      </c>
      <c r="G386" s="176" t="s">
        <v>1645</v>
      </c>
      <c r="H386" s="177">
        <v>25</v>
      </c>
      <c r="I386" s="178"/>
      <c r="J386" s="179">
        <f>ROUND(I386*H386,2)</f>
        <v>0</v>
      </c>
      <c r="K386" s="175" t="s">
        <v>1</v>
      </c>
      <c r="L386" s="180"/>
      <c r="M386" s="181" t="s">
        <v>1</v>
      </c>
      <c r="N386" s="182" t="s">
        <v>43</v>
      </c>
      <c r="P386" s="140">
        <f>O386*H386</f>
        <v>0</v>
      </c>
      <c r="Q386" s="140">
        <v>0</v>
      </c>
      <c r="R386" s="140">
        <f>Q386*H386</f>
        <v>0</v>
      </c>
      <c r="S386" s="140">
        <v>0</v>
      </c>
      <c r="T386" s="141">
        <f>S386*H386</f>
        <v>0</v>
      </c>
      <c r="AR386" s="142" t="s">
        <v>1727</v>
      </c>
      <c r="AT386" s="142" t="s">
        <v>644</v>
      </c>
      <c r="AU386" s="142" t="s">
        <v>86</v>
      </c>
      <c r="AY386" s="16" t="s">
        <v>162</v>
      </c>
      <c r="BE386" s="143">
        <f>IF(N386="základní",J386,0)</f>
        <v>0</v>
      </c>
      <c r="BF386" s="143">
        <f>IF(N386="snížená",J386,0)</f>
        <v>0</v>
      </c>
      <c r="BG386" s="143">
        <f>IF(N386="zákl. přenesená",J386,0)</f>
        <v>0</v>
      </c>
      <c r="BH386" s="143">
        <f>IF(N386="sníž. přenesená",J386,0)</f>
        <v>0</v>
      </c>
      <c r="BI386" s="143">
        <f>IF(N386="nulová",J386,0)</f>
        <v>0</v>
      </c>
      <c r="BJ386" s="16" t="s">
        <v>86</v>
      </c>
      <c r="BK386" s="143">
        <f>ROUND(I386*H386,2)</f>
        <v>0</v>
      </c>
      <c r="BL386" s="16" t="s">
        <v>489</v>
      </c>
      <c r="BM386" s="142" t="s">
        <v>2979</v>
      </c>
    </row>
    <row r="387" spans="2:65" s="11" customFormat="1" ht="22.9" customHeight="1">
      <c r="B387" s="119"/>
      <c r="D387" s="120" t="s">
        <v>77</v>
      </c>
      <c r="E387" s="129" t="s">
        <v>2980</v>
      </c>
      <c r="F387" s="129" t="s">
        <v>2981</v>
      </c>
      <c r="I387" s="122"/>
      <c r="J387" s="130">
        <f>BK387</f>
        <v>0</v>
      </c>
      <c r="L387" s="119"/>
      <c r="M387" s="124"/>
      <c r="P387" s="125">
        <v>0</v>
      </c>
      <c r="R387" s="125">
        <v>0</v>
      </c>
      <c r="T387" s="126">
        <v>0</v>
      </c>
      <c r="AR387" s="120" t="s">
        <v>182</v>
      </c>
      <c r="AT387" s="127" t="s">
        <v>77</v>
      </c>
      <c r="AU387" s="127" t="s">
        <v>86</v>
      </c>
      <c r="AY387" s="120" t="s">
        <v>162</v>
      </c>
      <c r="BK387" s="128">
        <v>0</v>
      </c>
    </row>
    <row r="388" spans="2:65" s="11" customFormat="1" ht="25.9" customHeight="1">
      <c r="B388" s="119"/>
      <c r="D388" s="120" t="s">
        <v>77</v>
      </c>
      <c r="E388" s="121" t="s">
        <v>2982</v>
      </c>
      <c r="F388" s="121" t="s">
        <v>2983</v>
      </c>
      <c r="I388" s="122"/>
      <c r="J388" s="123">
        <f>BK388</f>
        <v>0</v>
      </c>
      <c r="L388" s="119"/>
      <c r="M388" s="124"/>
      <c r="P388" s="125">
        <v>0</v>
      </c>
      <c r="R388" s="125">
        <v>0</v>
      </c>
      <c r="T388" s="126">
        <v>0</v>
      </c>
      <c r="AR388" s="120" t="s">
        <v>182</v>
      </c>
      <c r="AT388" s="127" t="s">
        <v>77</v>
      </c>
      <c r="AU388" s="127" t="s">
        <v>78</v>
      </c>
      <c r="AY388" s="120" t="s">
        <v>162</v>
      </c>
      <c r="BK388" s="128">
        <v>0</v>
      </c>
    </row>
    <row r="389" spans="2:65" s="11" customFormat="1" ht="25.9" customHeight="1">
      <c r="B389" s="119"/>
      <c r="D389" s="120" t="s">
        <v>77</v>
      </c>
      <c r="E389" s="121" t="s">
        <v>2984</v>
      </c>
      <c r="F389" s="121" t="s">
        <v>2985</v>
      </c>
      <c r="I389" s="122"/>
      <c r="J389" s="123">
        <f>BK389</f>
        <v>0</v>
      </c>
      <c r="L389" s="119"/>
      <c r="M389" s="124"/>
      <c r="P389" s="125">
        <f>SUM(P390:P432)</f>
        <v>0</v>
      </c>
      <c r="R389" s="125">
        <f>SUM(R390:R432)</f>
        <v>0</v>
      </c>
      <c r="T389" s="126">
        <f>SUM(T390:T432)</f>
        <v>0</v>
      </c>
      <c r="AR389" s="120" t="s">
        <v>182</v>
      </c>
      <c r="AT389" s="127" t="s">
        <v>77</v>
      </c>
      <c r="AU389" s="127" t="s">
        <v>78</v>
      </c>
      <c r="AY389" s="120" t="s">
        <v>162</v>
      </c>
      <c r="BK389" s="128">
        <f>SUM(BK390:BK432)</f>
        <v>0</v>
      </c>
    </row>
    <row r="390" spans="2:65" s="1" customFormat="1" ht="24.2" customHeight="1">
      <c r="B390" s="31"/>
      <c r="C390" s="131" t="s">
        <v>1496</v>
      </c>
      <c r="D390" s="131" t="s">
        <v>165</v>
      </c>
      <c r="E390" s="132" t="s">
        <v>2986</v>
      </c>
      <c r="F390" s="133" t="s">
        <v>2987</v>
      </c>
      <c r="G390" s="134" t="s">
        <v>1645</v>
      </c>
      <c r="H390" s="135">
        <v>3</v>
      </c>
      <c r="I390" s="136"/>
      <c r="J390" s="137">
        <f t="shared" ref="J390:J431" si="64">ROUND(I390*H390,2)</f>
        <v>0</v>
      </c>
      <c r="K390" s="133" t="s">
        <v>1</v>
      </c>
      <c r="L390" s="31"/>
      <c r="M390" s="138" t="s">
        <v>1</v>
      </c>
      <c r="N390" s="139" t="s">
        <v>43</v>
      </c>
      <c r="P390" s="140">
        <f t="shared" ref="P390:P431" si="65">O390*H390</f>
        <v>0</v>
      </c>
      <c r="Q390" s="140">
        <v>0</v>
      </c>
      <c r="R390" s="140">
        <f t="shared" ref="R390:R431" si="66">Q390*H390</f>
        <v>0</v>
      </c>
      <c r="S390" s="140">
        <v>0</v>
      </c>
      <c r="T390" s="141">
        <f t="shared" ref="T390:T431" si="67">S390*H390</f>
        <v>0</v>
      </c>
      <c r="AR390" s="142" t="s">
        <v>489</v>
      </c>
      <c r="AT390" s="142" t="s">
        <v>165</v>
      </c>
      <c r="AU390" s="142" t="s">
        <v>86</v>
      </c>
      <c r="AY390" s="16" t="s">
        <v>162</v>
      </c>
      <c r="BE390" s="143">
        <f t="shared" ref="BE390:BE431" si="68">IF(N390="základní",J390,0)</f>
        <v>0</v>
      </c>
      <c r="BF390" s="143">
        <f t="shared" ref="BF390:BF431" si="69">IF(N390="snížená",J390,0)</f>
        <v>0</v>
      </c>
      <c r="BG390" s="143">
        <f t="shared" ref="BG390:BG431" si="70">IF(N390="zákl. přenesená",J390,0)</f>
        <v>0</v>
      </c>
      <c r="BH390" s="143">
        <f t="shared" ref="BH390:BH431" si="71">IF(N390="sníž. přenesená",J390,0)</f>
        <v>0</v>
      </c>
      <c r="BI390" s="143">
        <f t="shared" ref="BI390:BI431" si="72">IF(N390="nulová",J390,0)</f>
        <v>0</v>
      </c>
      <c r="BJ390" s="16" t="s">
        <v>86</v>
      </c>
      <c r="BK390" s="143">
        <f t="shared" ref="BK390:BK431" si="73">ROUND(I390*H390,2)</f>
        <v>0</v>
      </c>
      <c r="BL390" s="16" t="s">
        <v>489</v>
      </c>
      <c r="BM390" s="142" t="s">
        <v>2988</v>
      </c>
    </row>
    <row r="391" spans="2:65" s="1" customFormat="1" ht="24.2" customHeight="1">
      <c r="B391" s="31"/>
      <c r="C391" s="173" t="s">
        <v>1501</v>
      </c>
      <c r="D391" s="173" t="s">
        <v>644</v>
      </c>
      <c r="E391" s="174" t="s">
        <v>2989</v>
      </c>
      <c r="F391" s="175" t="s">
        <v>2987</v>
      </c>
      <c r="G391" s="176" t="s">
        <v>1645</v>
      </c>
      <c r="H391" s="177">
        <v>3</v>
      </c>
      <c r="I391" s="178"/>
      <c r="J391" s="179">
        <f t="shared" si="64"/>
        <v>0</v>
      </c>
      <c r="K391" s="175" t="s">
        <v>1</v>
      </c>
      <c r="L391" s="180"/>
      <c r="M391" s="181" t="s">
        <v>1</v>
      </c>
      <c r="N391" s="182" t="s">
        <v>43</v>
      </c>
      <c r="P391" s="140">
        <f t="shared" si="65"/>
        <v>0</v>
      </c>
      <c r="Q391" s="140">
        <v>0</v>
      </c>
      <c r="R391" s="140">
        <f t="shared" si="66"/>
        <v>0</v>
      </c>
      <c r="S391" s="140">
        <v>0</v>
      </c>
      <c r="T391" s="141">
        <f t="shared" si="67"/>
        <v>0</v>
      </c>
      <c r="AR391" s="142" t="s">
        <v>1727</v>
      </c>
      <c r="AT391" s="142" t="s">
        <v>644</v>
      </c>
      <c r="AU391" s="142" t="s">
        <v>86</v>
      </c>
      <c r="AY391" s="16" t="s">
        <v>162</v>
      </c>
      <c r="BE391" s="143">
        <f t="shared" si="68"/>
        <v>0</v>
      </c>
      <c r="BF391" s="143">
        <f t="shared" si="69"/>
        <v>0</v>
      </c>
      <c r="BG391" s="143">
        <f t="shared" si="70"/>
        <v>0</v>
      </c>
      <c r="BH391" s="143">
        <f t="shared" si="71"/>
        <v>0</v>
      </c>
      <c r="BI391" s="143">
        <f t="shared" si="72"/>
        <v>0</v>
      </c>
      <c r="BJ391" s="16" t="s">
        <v>86</v>
      </c>
      <c r="BK391" s="143">
        <f t="shared" si="73"/>
        <v>0</v>
      </c>
      <c r="BL391" s="16" t="s">
        <v>489</v>
      </c>
      <c r="BM391" s="142" t="s">
        <v>2990</v>
      </c>
    </row>
    <row r="392" spans="2:65" s="1" customFormat="1" ht="24.2" customHeight="1">
      <c r="B392" s="31"/>
      <c r="C392" s="131" t="s">
        <v>1506</v>
      </c>
      <c r="D392" s="131" t="s">
        <v>165</v>
      </c>
      <c r="E392" s="132" t="s">
        <v>2991</v>
      </c>
      <c r="F392" s="133" t="s">
        <v>2992</v>
      </c>
      <c r="G392" s="134" t="s">
        <v>1645</v>
      </c>
      <c r="H392" s="135">
        <v>5</v>
      </c>
      <c r="I392" s="136"/>
      <c r="J392" s="137">
        <f t="shared" si="64"/>
        <v>0</v>
      </c>
      <c r="K392" s="133" t="s">
        <v>1</v>
      </c>
      <c r="L392" s="31"/>
      <c r="M392" s="138" t="s">
        <v>1</v>
      </c>
      <c r="N392" s="139" t="s">
        <v>43</v>
      </c>
      <c r="P392" s="140">
        <f t="shared" si="65"/>
        <v>0</v>
      </c>
      <c r="Q392" s="140">
        <v>0</v>
      </c>
      <c r="R392" s="140">
        <f t="shared" si="66"/>
        <v>0</v>
      </c>
      <c r="S392" s="140">
        <v>0</v>
      </c>
      <c r="T392" s="141">
        <f t="shared" si="67"/>
        <v>0</v>
      </c>
      <c r="AR392" s="142" t="s">
        <v>489</v>
      </c>
      <c r="AT392" s="142" t="s">
        <v>165</v>
      </c>
      <c r="AU392" s="142" t="s">
        <v>86</v>
      </c>
      <c r="AY392" s="16" t="s">
        <v>162</v>
      </c>
      <c r="BE392" s="143">
        <f t="shared" si="68"/>
        <v>0</v>
      </c>
      <c r="BF392" s="143">
        <f t="shared" si="69"/>
        <v>0</v>
      </c>
      <c r="BG392" s="143">
        <f t="shared" si="70"/>
        <v>0</v>
      </c>
      <c r="BH392" s="143">
        <f t="shared" si="71"/>
        <v>0</v>
      </c>
      <c r="BI392" s="143">
        <f t="shared" si="72"/>
        <v>0</v>
      </c>
      <c r="BJ392" s="16" t="s">
        <v>86</v>
      </c>
      <c r="BK392" s="143">
        <f t="shared" si="73"/>
        <v>0</v>
      </c>
      <c r="BL392" s="16" t="s">
        <v>489</v>
      </c>
      <c r="BM392" s="142" t="s">
        <v>2993</v>
      </c>
    </row>
    <row r="393" spans="2:65" s="1" customFormat="1" ht="24.2" customHeight="1">
      <c r="B393" s="31"/>
      <c r="C393" s="173" t="s">
        <v>1513</v>
      </c>
      <c r="D393" s="173" t="s">
        <v>644</v>
      </c>
      <c r="E393" s="174" t="s">
        <v>2994</v>
      </c>
      <c r="F393" s="175" t="s">
        <v>2992</v>
      </c>
      <c r="G393" s="176" t="s">
        <v>1645</v>
      </c>
      <c r="H393" s="177">
        <v>5</v>
      </c>
      <c r="I393" s="178"/>
      <c r="J393" s="179">
        <f t="shared" si="64"/>
        <v>0</v>
      </c>
      <c r="K393" s="175" t="s">
        <v>1</v>
      </c>
      <c r="L393" s="180"/>
      <c r="M393" s="181" t="s">
        <v>1</v>
      </c>
      <c r="N393" s="182" t="s">
        <v>43</v>
      </c>
      <c r="P393" s="140">
        <f t="shared" si="65"/>
        <v>0</v>
      </c>
      <c r="Q393" s="140">
        <v>0</v>
      </c>
      <c r="R393" s="140">
        <f t="shared" si="66"/>
        <v>0</v>
      </c>
      <c r="S393" s="140">
        <v>0</v>
      </c>
      <c r="T393" s="141">
        <f t="shared" si="67"/>
        <v>0</v>
      </c>
      <c r="AR393" s="142" t="s">
        <v>1727</v>
      </c>
      <c r="AT393" s="142" t="s">
        <v>644</v>
      </c>
      <c r="AU393" s="142" t="s">
        <v>86</v>
      </c>
      <c r="AY393" s="16" t="s">
        <v>162</v>
      </c>
      <c r="BE393" s="143">
        <f t="shared" si="68"/>
        <v>0</v>
      </c>
      <c r="BF393" s="143">
        <f t="shared" si="69"/>
        <v>0</v>
      </c>
      <c r="BG393" s="143">
        <f t="shared" si="70"/>
        <v>0</v>
      </c>
      <c r="BH393" s="143">
        <f t="shared" si="71"/>
        <v>0</v>
      </c>
      <c r="BI393" s="143">
        <f t="shared" si="72"/>
        <v>0</v>
      </c>
      <c r="BJ393" s="16" t="s">
        <v>86</v>
      </c>
      <c r="BK393" s="143">
        <f t="shared" si="73"/>
        <v>0</v>
      </c>
      <c r="BL393" s="16" t="s">
        <v>489</v>
      </c>
      <c r="BM393" s="142" t="s">
        <v>2995</v>
      </c>
    </row>
    <row r="394" spans="2:65" s="1" customFormat="1" ht="24.2" customHeight="1">
      <c r="B394" s="31"/>
      <c r="C394" s="131" t="s">
        <v>1518</v>
      </c>
      <c r="D394" s="131" t="s">
        <v>165</v>
      </c>
      <c r="E394" s="132" t="s">
        <v>2996</v>
      </c>
      <c r="F394" s="133" t="s">
        <v>2997</v>
      </c>
      <c r="G394" s="134" t="s">
        <v>1645</v>
      </c>
      <c r="H394" s="135">
        <v>1</v>
      </c>
      <c r="I394" s="136"/>
      <c r="J394" s="137">
        <f t="shared" si="64"/>
        <v>0</v>
      </c>
      <c r="K394" s="133" t="s">
        <v>1</v>
      </c>
      <c r="L394" s="31"/>
      <c r="M394" s="138" t="s">
        <v>1</v>
      </c>
      <c r="N394" s="139" t="s">
        <v>43</v>
      </c>
      <c r="P394" s="140">
        <f t="shared" si="65"/>
        <v>0</v>
      </c>
      <c r="Q394" s="140">
        <v>0</v>
      </c>
      <c r="R394" s="140">
        <f t="shared" si="66"/>
        <v>0</v>
      </c>
      <c r="S394" s="140">
        <v>0</v>
      </c>
      <c r="T394" s="141">
        <f t="shared" si="67"/>
        <v>0</v>
      </c>
      <c r="AR394" s="142" t="s">
        <v>489</v>
      </c>
      <c r="AT394" s="142" t="s">
        <v>165</v>
      </c>
      <c r="AU394" s="142" t="s">
        <v>86</v>
      </c>
      <c r="AY394" s="16" t="s">
        <v>162</v>
      </c>
      <c r="BE394" s="143">
        <f t="shared" si="68"/>
        <v>0</v>
      </c>
      <c r="BF394" s="143">
        <f t="shared" si="69"/>
        <v>0</v>
      </c>
      <c r="BG394" s="143">
        <f t="shared" si="70"/>
        <v>0</v>
      </c>
      <c r="BH394" s="143">
        <f t="shared" si="71"/>
        <v>0</v>
      </c>
      <c r="BI394" s="143">
        <f t="shared" si="72"/>
        <v>0</v>
      </c>
      <c r="BJ394" s="16" t="s">
        <v>86</v>
      </c>
      <c r="BK394" s="143">
        <f t="shared" si="73"/>
        <v>0</v>
      </c>
      <c r="BL394" s="16" t="s">
        <v>489</v>
      </c>
      <c r="BM394" s="142" t="s">
        <v>2998</v>
      </c>
    </row>
    <row r="395" spans="2:65" s="1" customFormat="1" ht="24.2" customHeight="1">
      <c r="B395" s="31"/>
      <c r="C395" s="173" t="s">
        <v>1522</v>
      </c>
      <c r="D395" s="173" t="s">
        <v>644</v>
      </c>
      <c r="E395" s="174" t="s">
        <v>2999</v>
      </c>
      <c r="F395" s="175" t="s">
        <v>2997</v>
      </c>
      <c r="G395" s="176" t="s">
        <v>1645</v>
      </c>
      <c r="H395" s="177">
        <v>1</v>
      </c>
      <c r="I395" s="178"/>
      <c r="J395" s="179">
        <f t="shared" si="64"/>
        <v>0</v>
      </c>
      <c r="K395" s="175" t="s">
        <v>1</v>
      </c>
      <c r="L395" s="180"/>
      <c r="M395" s="181" t="s">
        <v>1</v>
      </c>
      <c r="N395" s="182" t="s">
        <v>43</v>
      </c>
      <c r="P395" s="140">
        <f t="shared" si="65"/>
        <v>0</v>
      </c>
      <c r="Q395" s="140">
        <v>0</v>
      </c>
      <c r="R395" s="140">
        <f t="shared" si="66"/>
        <v>0</v>
      </c>
      <c r="S395" s="140">
        <v>0</v>
      </c>
      <c r="T395" s="141">
        <f t="shared" si="67"/>
        <v>0</v>
      </c>
      <c r="AR395" s="142" t="s">
        <v>1727</v>
      </c>
      <c r="AT395" s="142" t="s">
        <v>644</v>
      </c>
      <c r="AU395" s="142" t="s">
        <v>86</v>
      </c>
      <c r="AY395" s="16" t="s">
        <v>162</v>
      </c>
      <c r="BE395" s="143">
        <f t="shared" si="68"/>
        <v>0</v>
      </c>
      <c r="BF395" s="143">
        <f t="shared" si="69"/>
        <v>0</v>
      </c>
      <c r="BG395" s="143">
        <f t="shared" si="70"/>
        <v>0</v>
      </c>
      <c r="BH395" s="143">
        <f t="shared" si="71"/>
        <v>0</v>
      </c>
      <c r="BI395" s="143">
        <f t="shared" si="72"/>
        <v>0</v>
      </c>
      <c r="BJ395" s="16" t="s">
        <v>86</v>
      </c>
      <c r="BK395" s="143">
        <f t="shared" si="73"/>
        <v>0</v>
      </c>
      <c r="BL395" s="16" t="s">
        <v>489</v>
      </c>
      <c r="BM395" s="142" t="s">
        <v>3000</v>
      </c>
    </row>
    <row r="396" spans="2:65" s="1" customFormat="1" ht="16.5" customHeight="1">
      <c r="B396" s="31"/>
      <c r="C396" s="131" t="s">
        <v>1526</v>
      </c>
      <c r="D396" s="131" t="s">
        <v>165</v>
      </c>
      <c r="E396" s="132" t="s">
        <v>3001</v>
      </c>
      <c r="F396" s="133" t="s">
        <v>3002</v>
      </c>
      <c r="G396" s="134" t="s">
        <v>1645</v>
      </c>
      <c r="H396" s="135">
        <v>1</v>
      </c>
      <c r="I396" s="136"/>
      <c r="J396" s="137">
        <f t="shared" si="64"/>
        <v>0</v>
      </c>
      <c r="K396" s="133" t="s">
        <v>1</v>
      </c>
      <c r="L396" s="31"/>
      <c r="M396" s="138" t="s">
        <v>1</v>
      </c>
      <c r="N396" s="139" t="s">
        <v>43</v>
      </c>
      <c r="P396" s="140">
        <f t="shared" si="65"/>
        <v>0</v>
      </c>
      <c r="Q396" s="140">
        <v>0</v>
      </c>
      <c r="R396" s="140">
        <f t="shared" si="66"/>
        <v>0</v>
      </c>
      <c r="S396" s="140">
        <v>0</v>
      </c>
      <c r="T396" s="141">
        <f t="shared" si="67"/>
        <v>0</v>
      </c>
      <c r="AR396" s="142" t="s">
        <v>489</v>
      </c>
      <c r="AT396" s="142" t="s">
        <v>165</v>
      </c>
      <c r="AU396" s="142" t="s">
        <v>86</v>
      </c>
      <c r="AY396" s="16" t="s">
        <v>162</v>
      </c>
      <c r="BE396" s="143">
        <f t="shared" si="68"/>
        <v>0</v>
      </c>
      <c r="BF396" s="143">
        <f t="shared" si="69"/>
        <v>0</v>
      </c>
      <c r="BG396" s="143">
        <f t="shared" si="70"/>
        <v>0</v>
      </c>
      <c r="BH396" s="143">
        <f t="shared" si="71"/>
        <v>0</v>
      </c>
      <c r="BI396" s="143">
        <f t="shared" si="72"/>
        <v>0</v>
      </c>
      <c r="BJ396" s="16" t="s">
        <v>86</v>
      </c>
      <c r="BK396" s="143">
        <f t="shared" si="73"/>
        <v>0</v>
      </c>
      <c r="BL396" s="16" t="s">
        <v>489</v>
      </c>
      <c r="BM396" s="142" t="s">
        <v>3003</v>
      </c>
    </row>
    <row r="397" spans="2:65" s="1" customFormat="1" ht="16.5" customHeight="1">
      <c r="B397" s="31"/>
      <c r="C397" s="173" t="s">
        <v>1530</v>
      </c>
      <c r="D397" s="173" t="s">
        <v>644</v>
      </c>
      <c r="E397" s="174" t="s">
        <v>3004</v>
      </c>
      <c r="F397" s="175" t="s">
        <v>3002</v>
      </c>
      <c r="G397" s="176" t="s">
        <v>1645</v>
      </c>
      <c r="H397" s="177">
        <v>1</v>
      </c>
      <c r="I397" s="178"/>
      <c r="J397" s="179">
        <f t="shared" si="64"/>
        <v>0</v>
      </c>
      <c r="K397" s="175" t="s">
        <v>1</v>
      </c>
      <c r="L397" s="180"/>
      <c r="M397" s="181" t="s">
        <v>1</v>
      </c>
      <c r="N397" s="182" t="s">
        <v>43</v>
      </c>
      <c r="P397" s="140">
        <f t="shared" si="65"/>
        <v>0</v>
      </c>
      <c r="Q397" s="140">
        <v>0</v>
      </c>
      <c r="R397" s="140">
        <f t="shared" si="66"/>
        <v>0</v>
      </c>
      <c r="S397" s="140">
        <v>0</v>
      </c>
      <c r="T397" s="141">
        <f t="shared" si="67"/>
        <v>0</v>
      </c>
      <c r="AR397" s="142" t="s">
        <v>1727</v>
      </c>
      <c r="AT397" s="142" t="s">
        <v>644</v>
      </c>
      <c r="AU397" s="142" t="s">
        <v>86</v>
      </c>
      <c r="AY397" s="16" t="s">
        <v>162</v>
      </c>
      <c r="BE397" s="143">
        <f t="shared" si="68"/>
        <v>0</v>
      </c>
      <c r="BF397" s="143">
        <f t="shared" si="69"/>
        <v>0</v>
      </c>
      <c r="BG397" s="143">
        <f t="shared" si="70"/>
        <v>0</v>
      </c>
      <c r="BH397" s="143">
        <f t="shared" si="71"/>
        <v>0</v>
      </c>
      <c r="BI397" s="143">
        <f t="shared" si="72"/>
        <v>0</v>
      </c>
      <c r="BJ397" s="16" t="s">
        <v>86</v>
      </c>
      <c r="BK397" s="143">
        <f t="shared" si="73"/>
        <v>0</v>
      </c>
      <c r="BL397" s="16" t="s">
        <v>489</v>
      </c>
      <c r="BM397" s="142" t="s">
        <v>3005</v>
      </c>
    </row>
    <row r="398" spans="2:65" s="1" customFormat="1" ht="16.5" customHeight="1">
      <c r="B398" s="31"/>
      <c r="C398" s="131" t="s">
        <v>1535</v>
      </c>
      <c r="D398" s="131" t="s">
        <v>165</v>
      </c>
      <c r="E398" s="132" t="s">
        <v>3006</v>
      </c>
      <c r="F398" s="133" t="s">
        <v>3007</v>
      </c>
      <c r="G398" s="134" t="s">
        <v>1645</v>
      </c>
      <c r="H398" s="135">
        <v>1</v>
      </c>
      <c r="I398" s="136"/>
      <c r="J398" s="137">
        <f t="shared" si="64"/>
        <v>0</v>
      </c>
      <c r="K398" s="133" t="s">
        <v>1</v>
      </c>
      <c r="L398" s="31"/>
      <c r="M398" s="138" t="s">
        <v>1</v>
      </c>
      <c r="N398" s="139" t="s">
        <v>43</v>
      </c>
      <c r="P398" s="140">
        <f t="shared" si="65"/>
        <v>0</v>
      </c>
      <c r="Q398" s="140">
        <v>0</v>
      </c>
      <c r="R398" s="140">
        <f t="shared" si="66"/>
        <v>0</v>
      </c>
      <c r="S398" s="140">
        <v>0</v>
      </c>
      <c r="T398" s="141">
        <f t="shared" si="67"/>
        <v>0</v>
      </c>
      <c r="AR398" s="142" t="s">
        <v>489</v>
      </c>
      <c r="AT398" s="142" t="s">
        <v>165</v>
      </c>
      <c r="AU398" s="142" t="s">
        <v>86</v>
      </c>
      <c r="AY398" s="16" t="s">
        <v>162</v>
      </c>
      <c r="BE398" s="143">
        <f t="shared" si="68"/>
        <v>0</v>
      </c>
      <c r="BF398" s="143">
        <f t="shared" si="69"/>
        <v>0</v>
      </c>
      <c r="BG398" s="143">
        <f t="shared" si="70"/>
        <v>0</v>
      </c>
      <c r="BH398" s="143">
        <f t="shared" si="71"/>
        <v>0</v>
      </c>
      <c r="BI398" s="143">
        <f t="shared" si="72"/>
        <v>0</v>
      </c>
      <c r="BJ398" s="16" t="s">
        <v>86</v>
      </c>
      <c r="BK398" s="143">
        <f t="shared" si="73"/>
        <v>0</v>
      </c>
      <c r="BL398" s="16" t="s">
        <v>489</v>
      </c>
      <c r="BM398" s="142" t="s">
        <v>3008</v>
      </c>
    </row>
    <row r="399" spans="2:65" s="1" customFormat="1" ht="16.5" customHeight="1">
      <c r="B399" s="31"/>
      <c r="C399" s="173" t="s">
        <v>1540</v>
      </c>
      <c r="D399" s="173" t="s">
        <v>644</v>
      </c>
      <c r="E399" s="174" t="s">
        <v>3009</v>
      </c>
      <c r="F399" s="175" t="s">
        <v>3007</v>
      </c>
      <c r="G399" s="176" t="s">
        <v>1645</v>
      </c>
      <c r="H399" s="177">
        <v>1</v>
      </c>
      <c r="I399" s="178"/>
      <c r="J399" s="179">
        <f t="shared" si="64"/>
        <v>0</v>
      </c>
      <c r="K399" s="175" t="s">
        <v>1</v>
      </c>
      <c r="L399" s="180"/>
      <c r="M399" s="181" t="s">
        <v>1</v>
      </c>
      <c r="N399" s="182" t="s">
        <v>43</v>
      </c>
      <c r="P399" s="140">
        <f t="shared" si="65"/>
        <v>0</v>
      </c>
      <c r="Q399" s="140">
        <v>0</v>
      </c>
      <c r="R399" s="140">
        <f t="shared" si="66"/>
        <v>0</v>
      </c>
      <c r="S399" s="140">
        <v>0</v>
      </c>
      <c r="T399" s="141">
        <f t="shared" si="67"/>
        <v>0</v>
      </c>
      <c r="AR399" s="142" t="s">
        <v>1727</v>
      </c>
      <c r="AT399" s="142" t="s">
        <v>644</v>
      </c>
      <c r="AU399" s="142" t="s">
        <v>86</v>
      </c>
      <c r="AY399" s="16" t="s">
        <v>162</v>
      </c>
      <c r="BE399" s="143">
        <f t="shared" si="68"/>
        <v>0</v>
      </c>
      <c r="BF399" s="143">
        <f t="shared" si="69"/>
        <v>0</v>
      </c>
      <c r="BG399" s="143">
        <f t="shared" si="70"/>
        <v>0</v>
      </c>
      <c r="BH399" s="143">
        <f t="shared" si="71"/>
        <v>0</v>
      </c>
      <c r="BI399" s="143">
        <f t="shared" si="72"/>
        <v>0</v>
      </c>
      <c r="BJ399" s="16" t="s">
        <v>86</v>
      </c>
      <c r="BK399" s="143">
        <f t="shared" si="73"/>
        <v>0</v>
      </c>
      <c r="BL399" s="16" t="s">
        <v>489</v>
      </c>
      <c r="BM399" s="142" t="s">
        <v>3010</v>
      </c>
    </row>
    <row r="400" spans="2:65" s="1" customFormat="1" ht="16.5" customHeight="1">
      <c r="B400" s="31"/>
      <c r="C400" s="131" t="s">
        <v>1547</v>
      </c>
      <c r="D400" s="131" t="s">
        <v>165</v>
      </c>
      <c r="E400" s="132" t="s">
        <v>3011</v>
      </c>
      <c r="F400" s="133" t="s">
        <v>3012</v>
      </c>
      <c r="G400" s="134" t="s">
        <v>1645</v>
      </c>
      <c r="H400" s="135">
        <v>1</v>
      </c>
      <c r="I400" s="136"/>
      <c r="J400" s="137">
        <f t="shared" si="64"/>
        <v>0</v>
      </c>
      <c r="K400" s="133" t="s">
        <v>1</v>
      </c>
      <c r="L400" s="31"/>
      <c r="M400" s="138" t="s">
        <v>1</v>
      </c>
      <c r="N400" s="139" t="s">
        <v>43</v>
      </c>
      <c r="P400" s="140">
        <f t="shared" si="65"/>
        <v>0</v>
      </c>
      <c r="Q400" s="140">
        <v>0</v>
      </c>
      <c r="R400" s="140">
        <f t="shared" si="66"/>
        <v>0</v>
      </c>
      <c r="S400" s="140">
        <v>0</v>
      </c>
      <c r="T400" s="141">
        <f t="shared" si="67"/>
        <v>0</v>
      </c>
      <c r="AR400" s="142" t="s">
        <v>489</v>
      </c>
      <c r="AT400" s="142" t="s">
        <v>165</v>
      </c>
      <c r="AU400" s="142" t="s">
        <v>86</v>
      </c>
      <c r="AY400" s="16" t="s">
        <v>162</v>
      </c>
      <c r="BE400" s="143">
        <f t="shared" si="68"/>
        <v>0</v>
      </c>
      <c r="BF400" s="143">
        <f t="shared" si="69"/>
        <v>0</v>
      </c>
      <c r="BG400" s="143">
        <f t="shared" si="70"/>
        <v>0</v>
      </c>
      <c r="BH400" s="143">
        <f t="shared" si="71"/>
        <v>0</v>
      </c>
      <c r="BI400" s="143">
        <f t="shared" si="72"/>
        <v>0</v>
      </c>
      <c r="BJ400" s="16" t="s">
        <v>86</v>
      </c>
      <c r="BK400" s="143">
        <f t="shared" si="73"/>
        <v>0</v>
      </c>
      <c r="BL400" s="16" t="s">
        <v>489</v>
      </c>
      <c r="BM400" s="142" t="s">
        <v>3013</v>
      </c>
    </row>
    <row r="401" spans="2:65" s="1" customFormat="1" ht="16.5" customHeight="1">
      <c r="B401" s="31"/>
      <c r="C401" s="173" t="s">
        <v>1552</v>
      </c>
      <c r="D401" s="173" t="s">
        <v>644</v>
      </c>
      <c r="E401" s="174" t="s">
        <v>3014</v>
      </c>
      <c r="F401" s="175" t="s">
        <v>3012</v>
      </c>
      <c r="G401" s="176" t="s">
        <v>1645</v>
      </c>
      <c r="H401" s="177">
        <v>1</v>
      </c>
      <c r="I401" s="178"/>
      <c r="J401" s="179">
        <f t="shared" si="64"/>
        <v>0</v>
      </c>
      <c r="K401" s="175" t="s">
        <v>1</v>
      </c>
      <c r="L401" s="180"/>
      <c r="M401" s="181" t="s">
        <v>1</v>
      </c>
      <c r="N401" s="182" t="s">
        <v>43</v>
      </c>
      <c r="P401" s="140">
        <f t="shared" si="65"/>
        <v>0</v>
      </c>
      <c r="Q401" s="140">
        <v>0</v>
      </c>
      <c r="R401" s="140">
        <f t="shared" si="66"/>
        <v>0</v>
      </c>
      <c r="S401" s="140">
        <v>0</v>
      </c>
      <c r="T401" s="141">
        <f t="shared" si="67"/>
        <v>0</v>
      </c>
      <c r="AR401" s="142" t="s">
        <v>1727</v>
      </c>
      <c r="AT401" s="142" t="s">
        <v>644</v>
      </c>
      <c r="AU401" s="142" t="s">
        <v>86</v>
      </c>
      <c r="AY401" s="16" t="s">
        <v>162</v>
      </c>
      <c r="BE401" s="143">
        <f t="shared" si="68"/>
        <v>0</v>
      </c>
      <c r="BF401" s="143">
        <f t="shared" si="69"/>
        <v>0</v>
      </c>
      <c r="BG401" s="143">
        <f t="shared" si="70"/>
        <v>0</v>
      </c>
      <c r="BH401" s="143">
        <f t="shared" si="71"/>
        <v>0</v>
      </c>
      <c r="BI401" s="143">
        <f t="shared" si="72"/>
        <v>0</v>
      </c>
      <c r="BJ401" s="16" t="s">
        <v>86</v>
      </c>
      <c r="BK401" s="143">
        <f t="shared" si="73"/>
        <v>0</v>
      </c>
      <c r="BL401" s="16" t="s">
        <v>489</v>
      </c>
      <c r="BM401" s="142" t="s">
        <v>3015</v>
      </c>
    </row>
    <row r="402" spans="2:65" s="1" customFormat="1" ht="16.5" customHeight="1">
      <c r="B402" s="31"/>
      <c r="C402" s="131" t="s">
        <v>1557</v>
      </c>
      <c r="D402" s="131" t="s">
        <v>165</v>
      </c>
      <c r="E402" s="132" t="s">
        <v>3016</v>
      </c>
      <c r="F402" s="133" t="s">
        <v>3017</v>
      </c>
      <c r="G402" s="134" t="s">
        <v>1645</v>
      </c>
      <c r="H402" s="135">
        <v>1</v>
      </c>
      <c r="I402" s="136"/>
      <c r="J402" s="137">
        <f t="shared" si="64"/>
        <v>0</v>
      </c>
      <c r="K402" s="133" t="s">
        <v>1</v>
      </c>
      <c r="L402" s="31"/>
      <c r="M402" s="138" t="s">
        <v>1</v>
      </c>
      <c r="N402" s="139" t="s">
        <v>43</v>
      </c>
      <c r="P402" s="140">
        <f t="shared" si="65"/>
        <v>0</v>
      </c>
      <c r="Q402" s="140">
        <v>0</v>
      </c>
      <c r="R402" s="140">
        <f t="shared" si="66"/>
        <v>0</v>
      </c>
      <c r="S402" s="140">
        <v>0</v>
      </c>
      <c r="T402" s="141">
        <f t="shared" si="67"/>
        <v>0</v>
      </c>
      <c r="AR402" s="142" t="s">
        <v>489</v>
      </c>
      <c r="AT402" s="142" t="s">
        <v>165</v>
      </c>
      <c r="AU402" s="142" t="s">
        <v>86</v>
      </c>
      <c r="AY402" s="16" t="s">
        <v>162</v>
      </c>
      <c r="BE402" s="143">
        <f t="shared" si="68"/>
        <v>0</v>
      </c>
      <c r="BF402" s="143">
        <f t="shared" si="69"/>
        <v>0</v>
      </c>
      <c r="BG402" s="143">
        <f t="shared" si="70"/>
        <v>0</v>
      </c>
      <c r="BH402" s="143">
        <f t="shared" si="71"/>
        <v>0</v>
      </c>
      <c r="BI402" s="143">
        <f t="shared" si="72"/>
        <v>0</v>
      </c>
      <c r="BJ402" s="16" t="s">
        <v>86</v>
      </c>
      <c r="BK402" s="143">
        <f t="shared" si="73"/>
        <v>0</v>
      </c>
      <c r="BL402" s="16" t="s">
        <v>489</v>
      </c>
      <c r="BM402" s="142" t="s">
        <v>3018</v>
      </c>
    </row>
    <row r="403" spans="2:65" s="1" customFormat="1" ht="16.5" customHeight="1">
      <c r="B403" s="31"/>
      <c r="C403" s="173" t="s">
        <v>1561</v>
      </c>
      <c r="D403" s="173" t="s">
        <v>644</v>
      </c>
      <c r="E403" s="174" t="s">
        <v>3019</v>
      </c>
      <c r="F403" s="175" t="s">
        <v>3017</v>
      </c>
      <c r="G403" s="176" t="s">
        <v>1645</v>
      </c>
      <c r="H403" s="177">
        <v>1</v>
      </c>
      <c r="I403" s="178"/>
      <c r="J403" s="179">
        <f t="shared" si="64"/>
        <v>0</v>
      </c>
      <c r="K403" s="175" t="s">
        <v>1</v>
      </c>
      <c r="L403" s="180"/>
      <c r="M403" s="181" t="s">
        <v>1</v>
      </c>
      <c r="N403" s="182" t="s">
        <v>43</v>
      </c>
      <c r="P403" s="140">
        <f t="shared" si="65"/>
        <v>0</v>
      </c>
      <c r="Q403" s="140">
        <v>0</v>
      </c>
      <c r="R403" s="140">
        <f t="shared" si="66"/>
        <v>0</v>
      </c>
      <c r="S403" s="140">
        <v>0</v>
      </c>
      <c r="T403" s="141">
        <f t="shared" si="67"/>
        <v>0</v>
      </c>
      <c r="AR403" s="142" t="s">
        <v>1727</v>
      </c>
      <c r="AT403" s="142" t="s">
        <v>644</v>
      </c>
      <c r="AU403" s="142" t="s">
        <v>86</v>
      </c>
      <c r="AY403" s="16" t="s">
        <v>162</v>
      </c>
      <c r="BE403" s="143">
        <f t="shared" si="68"/>
        <v>0</v>
      </c>
      <c r="BF403" s="143">
        <f t="shared" si="69"/>
        <v>0</v>
      </c>
      <c r="BG403" s="143">
        <f t="shared" si="70"/>
        <v>0</v>
      </c>
      <c r="BH403" s="143">
        <f t="shared" si="71"/>
        <v>0</v>
      </c>
      <c r="BI403" s="143">
        <f t="shared" si="72"/>
        <v>0</v>
      </c>
      <c r="BJ403" s="16" t="s">
        <v>86</v>
      </c>
      <c r="BK403" s="143">
        <f t="shared" si="73"/>
        <v>0</v>
      </c>
      <c r="BL403" s="16" t="s">
        <v>489</v>
      </c>
      <c r="BM403" s="142" t="s">
        <v>3020</v>
      </c>
    </row>
    <row r="404" spans="2:65" s="1" customFormat="1" ht="21.75" customHeight="1">
      <c r="B404" s="31"/>
      <c r="C404" s="131" t="s">
        <v>1566</v>
      </c>
      <c r="D404" s="131" t="s">
        <v>165</v>
      </c>
      <c r="E404" s="132" t="s">
        <v>3021</v>
      </c>
      <c r="F404" s="133" t="s">
        <v>3022</v>
      </c>
      <c r="G404" s="134" t="s">
        <v>1645</v>
      </c>
      <c r="H404" s="135">
        <v>1</v>
      </c>
      <c r="I404" s="136"/>
      <c r="J404" s="137">
        <f t="shared" si="64"/>
        <v>0</v>
      </c>
      <c r="K404" s="133" t="s">
        <v>1</v>
      </c>
      <c r="L404" s="31"/>
      <c r="M404" s="138" t="s">
        <v>1</v>
      </c>
      <c r="N404" s="139" t="s">
        <v>43</v>
      </c>
      <c r="P404" s="140">
        <f t="shared" si="65"/>
        <v>0</v>
      </c>
      <c r="Q404" s="140">
        <v>0</v>
      </c>
      <c r="R404" s="140">
        <f t="shared" si="66"/>
        <v>0</v>
      </c>
      <c r="S404" s="140">
        <v>0</v>
      </c>
      <c r="T404" s="141">
        <f t="shared" si="67"/>
        <v>0</v>
      </c>
      <c r="AR404" s="142" t="s">
        <v>489</v>
      </c>
      <c r="AT404" s="142" t="s">
        <v>165</v>
      </c>
      <c r="AU404" s="142" t="s">
        <v>86</v>
      </c>
      <c r="AY404" s="16" t="s">
        <v>162</v>
      </c>
      <c r="BE404" s="143">
        <f t="shared" si="68"/>
        <v>0</v>
      </c>
      <c r="BF404" s="143">
        <f t="shared" si="69"/>
        <v>0</v>
      </c>
      <c r="BG404" s="143">
        <f t="shared" si="70"/>
        <v>0</v>
      </c>
      <c r="BH404" s="143">
        <f t="shared" si="71"/>
        <v>0</v>
      </c>
      <c r="BI404" s="143">
        <f t="shared" si="72"/>
        <v>0</v>
      </c>
      <c r="BJ404" s="16" t="s">
        <v>86</v>
      </c>
      <c r="BK404" s="143">
        <f t="shared" si="73"/>
        <v>0</v>
      </c>
      <c r="BL404" s="16" t="s">
        <v>489</v>
      </c>
      <c r="BM404" s="142" t="s">
        <v>3023</v>
      </c>
    </row>
    <row r="405" spans="2:65" s="1" customFormat="1" ht="21.75" customHeight="1">
      <c r="B405" s="31"/>
      <c r="C405" s="173" t="s">
        <v>1573</v>
      </c>
      <c r="D405" s="173" t="s">
        <v>644</v>
      </c>
      <c r="E405" s="174" t="s">
        <v>3024</v>
      </c>
      <c r="F405" s="175" t="s">
        <v>3022</v>
      </c>
      <c r="G405" s="176" t="s">
        <v>1645</v>
      </c>
      <c r="H405" s="177">
        <v>1</v>
      </c>
      <c r="I405" s="178"/>
      <c r="J405" s="179">
        <f t="shared" si="64"/>
        <v>0</v>
      </c>
      <c r="K405" s="175" t="s">
        <v>1</v>
      </c>
      <c r="L405" s="180"/>
      <c r="M405" s="181" t="s">
        <v>1</v>
      </c>
      <c r="N405" s="182" t="s">
        <v>43</v>
      </c>
      <c r="P405" s="140">
        <f t="shared" si="65"/>
        <v>0</v>
      </c>
      <c r="Q405" s="140">
        <v>0</v>
      </c>
      <c r="R405" s="140">
        <f t="shared" si="66"/>
        <v>0</v>
      </c>
      <c r="S405" s="140">
        <v>0</v>
      </c>
      <c r="T405" s="141">
        <f t="shared" si="67"/>
        <v>0</v>
      </c>
      <c r="AR405" s="142" t="s">
        <v>1727</v>
      </c>
      <c r="AT405" s="142" t="s">
        <v>644</v>
      </c>
      <c r="AU405" s="142" t="s">
        <v>86</v>
      </c>
      <c r="AY405" s="16" t="s">
        <v>162</v>
      </c>
      <c r="BE405" s="143">
        <f t="shared" si="68"/>
        <v>0</v>
      </c>
      <c r="BF405" s="143">
        <f t="shared" si="69"/>
        <v>0</v>
      </c>
      <c r="BG405" s="143">
        <f t="shared" si="70"/>
        <v>0</v>
      </c>
      <c r="BH405" s="143">
        <f t="shared" si="71"/>
        <v>0</v>
      </c>
      <c r="BI405" s="143">
        <f t="shared" si="72"/>
        <v>0</v>
      </c>
      <c r="BJ405" s="16" t="s">
        <v>86</v>
      </c>
      <c r="BK405" s="143">
        <f t="shared" si="73"/>
        <v>0</v>
      </c>
      <c r="BL405" s="16" t="s">
        <v>489</v>
      </c>
      <c r="BM405" s="142" t="s">
        <v>3025</v>
      </c>
    </row>
    <row r="406" spans="2:65" s="1" customFormat="1" ht="16.5" customHeight="1">
      <c r="B406" s="31"/>
      <c r="C406" s="131" t="s">
        <v>1577</v>
      </c>
      <c r="D406" s="131" t="s">
        <v>165</v>
      </c>
      <c r="E406" s="132" t="s">
        <v>3026</v>
      </c>
      <c r="F406" s="133" t="s">
        <v>3027</v>
      </c>
      <c r="G406" s="134" t="s">
        <v>1645</v>
      </c>
      <c r="H406" s="135">
        <v>1</v>
      </c>
      <c r="I406" s="136"/>
      <c r="J406" s="137">
        <f t="shared" si="64"/>
        <v>0</v>
      </c>
      <c r="K406" s="133" t="s">
        <v>1</v>
      </c>
      <c r="L406" s="31"/>
      <c r="M406" s="138" t="s">
        <v>1</v>
      </c>
      <c r="N406" s="139" t="s">
        <v>43</v>
      </c>
      <c r="P406" s="140">
        <f t="shared" si="65"/>
        <v>0</v>
      </c>
      <c r="Q406" s="140">
        <v>0</v>
      </c>
      <c r="R406" s="140">
        <f t="shared" si="66"/>
        <v>0</v>
      </c>
      <c r="S406" s="140">
        <v>0</v>
      </c>
      <c r="T406" s="141">
        <f t="shared" si="67"/>
        <v>0</v>
      </c>
      <c r="AR406" s="142" t="s">
        <v>489</v>
      </c>
      <c r="AT406" s="142" t="s">
        <v>165</v>
      </c>
      <c r="AU406" s="142" t="s">
        <v>86</v>
      </c>
      <c r="AY406" s="16" t="s">
        <v>162</v>
      </c>
      <c r="BE406" s="143">
        <f t="shared" si="68"/>
        <v>0</v>
      </c>
      <c r="BF406" s="143">
        <f t="shared" si="69"/>
        <v>0</v>
      </c>
      <c r="BG406" s="143">
        <f t="shared" si="70"/>
        <v>0</v>
      </c>
      <c r="BH406" s="143">
        <f t="shared" si="71"/>
        <v>0</v>
      </c>
      <c r="BI406" s="143">
        <f t="shared" si="72"/>
        <v>0</v>
      </c>
      <c r="BJ406" s="16" t="s">
        <v>86</v>
      </c>
      <c r="BK406" s="143">
        <f t="shared" si="73"/>
        <v>0</v>
      </c>
      <c r="BL406" s="16" t="s">
        <v>489</v>
      </c>
      <c r="BM406" s="142" t="s">
        <v>3028</v>
      </c>
    </row>
    <row r="407" spans="2:65" s="1" customFormat="1" ht="16.5" customHeight="1">
      <c r="B407" s="31"/>
      <c r="C407" s="173" t="s">
        <v>1582</v>
      </c>
      <c r="D407" s="173" t="s">
        <v>644</v>
      </c>
      <c r="E407" s="174" t="s">
        <v>3029</v>
      </c>
      <c r="F407" s="175" t="s">
        <v>3027</v>
      </c>
      <c r="G407" s="176" t="s">
        <v>1645</v>
      </c>
      <c r="H407" s="177">
        <v>1</v>
      </c>
      <c r="I407" s="178"/>
      <c r="J407" s="179">
        <f t="shared" si="64"/>
        <v>0</v>
      </c>
      <c r="K407" s="175" t="s">
        <v>1</v>
      </c>
      <c r="L407" s="180"/>
      <c r="M407" s="181" t="s">
        <v>1</v>
      </c>
      <c r="N407" s="182" t="s">
        <v>43</v>
      </c>
      <c r="P407" s="140">
        <f t="shared" si="65"/>
        <v>0</v>
      </c>
      <c r="Q407" s="140">
        <v>0</v>
      </c>
      <c r="R407" s="140">
        <f t="shared" si="66"/>
        <v>0</v>
      </c>
      <c r="S407" s="140">
        <v>0</v>
      </c>
      <c r="T407" s="141">
        <f t="shared" si="67"/>
        <v>0</v>
      </c>
      <c r="AR407" s="142" t="s">
        <v>1727</v>
      </c>
      <c r="AT407" s="142" t="s">
        <v>644</v>
      </c>
      <c r="AU407" s="142" t="s">
        <v>86</v>
      </c>
      <c r="AY407" s="16" t="s">
        <v>162</v>
      </c>
      <c r="BE407" s="143">
        <f t="shared" si="68"/>
        <v>0</v>
      </c>
      <c r="BF407" s="143">
        <f t="shared" si="69"/>
        <v>0</v>
      </c>
      <c r="BG407" s="143">
        <f t="shared" si="70"/>
        <v>0</v>
      </c>
      <c r="BH407" s="143">
        <f t="shared" si="71"/>
        <v>0</v>
      </c>
      <c r="BI407" s="143">
        <f t="shared" si="72"/>
        <v>0</v>
      </c>
      <c r="BJ407" s="16" t="s">
        <v>86</v>
      </c>
      <c r="BK407" s="143">
        <f t="shared" si="73"/>
        <v>0</v>
      </c>
      <c r="BL407" s="16" t="s">
        <v>489</v>
      </c>
      <c r="BM407" s="142" t="s">
        <v>3030</v>
      </c>
    </row>
    <row r="408" spans="2:65" s="1" customFormat="1" ht="21.75" customHeight="1">
      <c r="B408" s="31"/>
      <c r="C408" s="131" t="s">
        <v>1593</v>
      </c>
      <c r="D408" s="131" t="s">
        <v>165</v>
      </c>
      <c r="E408" s="132" t="s">
        <v>3031</v>
      </c>
      <c r="F408" s="133" t="s">
        <v>3032</v>
      </c>
      <c r="G408" s="134" t="s">
        <v>1645</v>
      </c>
      <c r="H408" s="135">
        <v>8</v>
      </c>
      <c r="I408" s="136"/>
      <c r="J408" s="137">
        <f t="shared" si="64"/>
        <v>0</v>
      </c>
      <c r="K408" s="133" t="s">
        <v>1</v>
      </c>
      <c r="L408" s="31"/>
      <c r="M408" s="138" t="s">
        <v>1</v>
      </c>
      <c r="N408" s="139" t="s">
        <v>43</v>
      </c>
      <c r="P408" s="140">
        <f t="shared" si="65"/>
        <v>0</v>
      </c>
      <c r="Q408" s="140">
        <v>0</v>
      </c>
      <c r="R408" s="140">
        <f t="shared" si="66"/>
        <v>0</v>
      </c>
      <c r="S408" s="140">
        <v>0</v>
      </c>
      <c r="T408" s="141">
        <f t="shared" si="67"/>
        <v>0</v>
      </c>
      <c r="AR408" s="142" t="s">
        <v>489</v>
      </c>
      <c r="AT408" s="142" t="s">
        <v>165</v>
      </c>
      <c r="AU408" s="142" t="s">
        <v>86</v>
      </c>
      <c r="AY408" s="16" t="s">
        <v>162</v>
      </c>
      <c r="BE408" s="143">
        <f t="shared" si="68"/>
        <v>0</v>
      </c>
      <c r="BF408" s="143">
        <f t="shared" si="69"/>
        <v>0</v>
      </c>
      <c r="BG408" s="143">
        <f t="shared" si="70"/>
        <v>0</v>
      </c>
      <c r="BH408" s="143">
        <f t="shared" si="71"/>
        <v>0</v>
      </c>
      <c r="BI408" s="143">
        <f t="shared" si="72"/>
        <v>0</v>
      </c>
      <c r="BJ408" s="16" t="s">
        <v>86</v>
      </c>
      <c r="BK408" s="143">
        <f t="shared" si="73"/>
        <v>0</v>
      </c>
      <c r="BL408" s="16" t="s">
        <v>489</v>
      </c>
      <c r="BM408" s="142" t="s">
        <v>3033</v>
      </c>
    </row>
    <row r="409" spans="2:65" s="1" customFormat="1" ht="21.75" customHeight="1">
      <c r="B409" s="31"/>
      <c r="C409" s="173" t="s">
        <v>1606</v>
      </c>
      <c r="D409" s="173" t="s">
        <v>644</v>
      </c>
      <c r="E409" s="174" t="s">
        <v>3034</v>
      </c>
      <c r="F409" s="175" t="s">
        <v>3032</v>
      </c>
      <c r="G409" s="176" t="s">
        <v>1645</v>
      </c>
      <c r="H409" s="177">
        <v>8</v>
      </c>
      <c r="I409" s="178"/>
      <c r="J409" s="179">
        <f t="shared" si="64"/>
        <v>0</v>
      </c>
      <c r="K409" s="175" t="s">
        <v>1</v>
      </c>
      <c r="L409" s="180"/>
      <c r="M409" s="181" t="s">
        <v>1</v>
      </c>
      <c r="N409" s="182" t="s">
        <v>43</v>
      </c>
      <c r="P409" s="140">
        <f t="shared" si="65"/>
        <v>0</v>
      </c>
      <c r="Q409" s="140">
        <v>0</v>
      </c>
      <c r="R409" s="140">
        <f t="shared" si="66"/>
        <v>0</v>
      </c>
      <c r="S409" s="140">
        <v>0</v>
      </c>
      <c r="T409" s="141">
        <f t="shared" si="67"/>
        <v>0</v>
      </c>
      <c r="AR409" s="142" t="s">
        <v>1727</v>
      </c>
      <c r="AT409" s="142" t="s">
        <v>644</v>
      </c>
      <c r="AU409" s="142" t="s">
        <v>86</v>
      </c>
      <c r="AY409" s="16" t="s">
        <v>162</v>
      </c>
      <c r="BE409" s="143">
        <f t="shared" si="68"/>
        <v>0</v>
      </c>
      <c r="BF409" s="143">
        <f t="shared" si="69"/>
        <v>0</v>
      </c>
      <c r="BG409" s="143">
        <f t="shared" si="70"/>
        <v>0</v>
      </c>
      <c r="BH409" s="143">
        <f t="shared" si="71"/>
        <v>0</v>
      </c>
      <c r="BI409" s="143">
        <f t="shared" si="72"/>
        <v>0</v>
      </c>
      <c r="BJ409" s="16" t="s">
        <v>86</v>
      </c>
      <c r="BK409" s="143">
        <f t="shared" si="73"/>
        <v>0</v>
      </c>
      <c r="BL409" s="16" t="s">
        <v>489</v>
      </c>
      <c r="BM409" s="142" t="s">
        <v>3035</v>
      </c>
    </row>
    <row r="410" spans="2:65" s="1" customFormat="1" ht="16.5" customHeight="1">
      <c r="B410" s="31"/>
      <c r="C410" s="131" t="s">
        <v>1611</v>
      </c>
      <c r="D410" s="131" t="s">
        <v>165</v>
      </c>
      <c r="E410" s="132" t="s">
        <v>3036</v>
      </c>
      <c r="F410" s="133" t="s">
        <v>3037</v>
      </c>
      <c r="G410" s="134" t="s">
        <v>1645</v>
      </c>
      <c r="H410" s="135">
        <v>1</v>
      </c>
      <c r="I410" s="136"/>
      <c r="J410" s="137">
        <f t="shared" si="64"/>
        <v>0</v>
      </c>
      <c r="K410" s="133" t="s">
        <v>1</v>
      </c>
      <c r="L410" s="31"/>
      <c r="M410" s="138" t="s">
        <v>1</v>
      </c>
      <c r="N410" s="139" t="s">
        <v>43</v>
      </c>
      <c r="P410" s="140">
        <f t="shared" si="65"/>
        <v>0</v>
      </c>
      <c r="Q410" s="140">
        <v>0</v>
      </c>
      <c r="R410" s="140">
        <f t="shared" si="66"/>
        <v>0</v>
      </c>
      <c r="S410" s="140">
        <v>0</v>
      </c>
      <c r="T410" s="141">
        <f t="shared" si="67"/>
        <v>0</v>
      </c>
      <c r="AR410" s="142" t="s">
        <v>489</v>
      </c>
      <c r="AT410" s="142" t="s">
        <v>165</v>
      </c>
      <c r="AU410" s="142" t="s">
        <v>86</v>
      </c>
      <c r="AY410" s="16" t="s">
        <v>162</v>
      </c>
      <c r="BE410" s="143">
        <f t="shared" si="68"/>
        <v>0</v>
      </c>
      <c r="BF410" s="143">
        <f t="shared" si="69"/>
        <v>0</v>
      </c>
      <c r="BG410" s="143">
        <f t="shared" si="70"/>
        <v>0</v>
      </c>
      <c r="BH410" s="143">
        <f t="shared" si="71"/>
        <v>0</v>
      </c>
      <c r="BI410" s="143">
        <f t="shared" si="72"/>
        <v>0</v>
      </c>
      <c r="BJ410" s="16" t="s">
        <v>86</v>
      </c>
      <c r="BK410" s="143">
        <f t="shared" si="73"/>
        <v>0</v>
      </c>
      <c r="BL410" s="16" t="s">
        <v>489</v>
      </c>
      <c r="BM410" s="142" t="s">
        <v>3038</v>
      </c>
    </row>
    <row r="411" spans="2:65" s="1" customFormat="1" ht="16.5" customHeight="1">
      <c r="B411" s="31"/>
      <c r="C411" s="173" t="s">
        <v>1615</v>
      </c>
      <c r="D411" s="173" t="s">
        <v>644</v>
      </c>
      <c r="E411" s="174" t="s">
        <v>3039</v>
      </c>
      <c r="F411" s="175" t="s">
        <v>3037</v>
      </c>
      <c r="G411" s="176" t="s">
        <v>1645</v>
      </c>
      <c r="H411" s="177">
        <v>1</v>
      </c>
      <c r="I411" s="178"/>
      <c r="J411" s="179">
        <f t="shared" si="64"/>
        <v>0</v>
      </c>
      <c r="K411" s="175" t="s">
        <v>1</v>
      </c>
      <c r="L411" s="180"/>
      <c r="M411" s="181" t="s">
        <v>1</v>
      </c>
      <c r="N411" s="182" t="s">
        <v>43</v>
      </c>
      <c r="P411" s="140">
        <f t="shared" si="65"/>
        <v>0</v>
      </c>
      <c r="Q411" s="140">
        <v>0</v>
      </c>
      <c r="R411" s="140">
        <f t="shared" si="66"/>
        <v>0</v>
      </c>
      <c r="S411" s="140">
        <v>0</v>
      </c>
      <c r="T411" s="141">
        <f t="shared" si="67"/>
        <v>0</v>
      </c>
      <c r="AR411" s="142" t="s">
        <v>1727</v>
      </c>
      <c r="AT411" s="142" t="s">
        <v>644</v>
      </c>
      <c r="AU411" s="142" t="s">
        <v>86</v>
      </c>
      <c r="AY411" s="16" t="s">
        <v>162</v>
      </c>
      <c r="BE411" s="143">
        <f t="shared" si="68"/>
        <v>0</v>
      </c>
      <c r="BF411" s="143">
        <f t="shared" si="69"/>
        <v>0</v>
      </c>
      <c r="BG411" s="143">
        <f t="shared" si="70"/>
        <v>0</v>
      </c>
      <c r="BH411" s="143">
        <f t="shared" si="71"/>
        <v>0</v>
      </c>
      <c r="BI411" s="143">
        <f t="shared" si="72"/>
        <v>0</v>
      </c>
      <c r="BJ411" s="16" t="s">
        <v>86</v>
      </c>
      <c r="BK411" s="143">
        <f t="shared" si="73"/>
        <v>0</v>
      </c>
      <c r="BL411" s="16" t="s">
        <v>489</v>
      </c>
      <c r="BM411" s="142" t="s">
        <v>3040</v>
      </c>
    </row>
    <row r="412" spans="2:65" s="1" customFormat="1" ht="16.5" customHeight="1">
      <c r="B412" s="31"/>
      <c r="C412" s="131" t="s">
        <v>1620</v>
      </c>
      <c r="D412" s="131" t="s">
        <v>165</v>
      </c>
      <c r="E412" s="132" t="s">
        <v>3041</v>
      </c>
      <c r="F412" s="133" t="s">
        <v>3042</v>
      </c>
      <c r="G412" s="134" t="s">
        <v>644</v>
      </c>
      <c r="H412" s="135">
        <v>900</v>
      </c>
      <c r="I412" s="136"/>
      <c r="J412" s="137">
        <f t="shared" si="64"/>
        <v>0</v>
      </c>
      <c r="K412" s="133" t="s">
        <v>1</v>
      </c>
      <c r="L412" s="31"/>
      <c r="M412" s="138" t="s">
        <v>1</v>
      </c>
      <c r="N412" s="139" t="s">
        <v>43</v>
      </c>
      <c r="P412" s="140">
        <f t="shared" si="65"/>
        <v>0</v>
      </c>
      <c r="Q412" s="140">
        <v>0</v>
      </c>
      <c r="R412" s="140">
        <f t="shared" si="66"/>
        <v>0</v>
      </c>
      <c r="S412" s="140">
        <v>0</v>
      </c>
      <c r="T412" s="141">
        <f t="shared" si="67"/>
        <v>0</v>
      </c>
      <c r="AR412" s="142" t="s">
        <v>489</v>
      </c>
      <c r="AT412" s="142" t="s">
        <v>165</v>
      </c>
      <c r="AU412" s="142" t="s">
        <v>86</v>
      </c>
      <c r="AY412" s="16" t="s">
        <v>162</v>
      </c>
      <c r="BE412" s="143">
        <f t="shared" si="68"/>
        <v>0</v>
      </c>
      <c r="BF412" s="143">
        <f t="shared" si="69"/>
        <v>0</v>
      </c>
      <c r="BG412" s="143">
        <f t="shared" si="70"/>
        <v>0</v>
      </c>
      <c r="BH412" s="143">
        <f t="shared" si="71"/>
        <v>0</v>
      </c>
      <c r="BI412" s="143">
        <f t="shared" si="72"/>
        <v>0</v>
      </c>
      <c r="BJ412" s="16" t="s">
        <v>86</v>
      </c>
      <c r="BK412" s="143">
        <f t="shared" si="73"/>
        <v>0</v>
      </c>
      <c r="BL412" s="16" t="s">
        <v>489</v>
      </c>
      <c r="BM412" s="142" t="s">
        <v>3043</v>
      </c>
    </row>
    <row r="413" spans="2:65" s="1" customFormat="1" ht="16.5" customHeight="1">
      <c r="B413" s="31"/>
      <c r="C413" s="173" t="s">
        <v>1624</v>
      </c>
      <c r="D413" s="173" t="s">
        <v>644</v>
      </c>
      <c r="E413" s="174" t="s">
        <v>3044</v>
      </c>
      <c r="F413" s="175" t="s">
        <v>3042</v>
      </c>
      <c r="G413" s="176" t="s">
        <v>644</v>
      </c>
      <c r="H413" s="177">
        <v>900</v>
      </c>
      <c r="I413" s="178"/>
      <c r="J413" s="179">
        <f t="shared" si="64"/>
        <v>0</v>
      </c>
      <c r="K413" s="175" t="s">
        <v>1</v>
      </c>
      <c r="L413" s="180"/>
      <c r="M413" s="181" t="s">
        <v>1</v>
      </c>
      <c r="N413" s="182" t="s">
        <v>43</v>
      </c>
      <c r="P413" s="140">
        <f t="shared" si="65"/>
        <v>0</v>
      </c>
      <c r="Q413" s="140">
        <v>0</v>
      </c>
      <c r="R413" s="140">
        <f t="shared" si="66"/>
        <v>0</v>
      </c>
      <c r="S413" s="140">
        <v>0</v>
      </c>
      <c r="T413" s="141">
        <f t="shared" si="67"/>
        <v>0</v>
      </c>
      <c r="AR413" s="142" t="s">
        <v>1727</v>
      </c>
      <c r="AT413" s="142" t="s">
        <v>644</v>
      </c>
      <c r="AU413" s="142" t="s">
        <v>86</v>
      </c>
      <c r="AY413" s="16" t="s">
        <v>162</v>
      </c>
      <c r="BE413" s="143">
        <f t="shared" si="68"/>
        <v>0</v>
      </c>
      <c r="BF413" s="143">
        <f t="shared" si="69"/>
        <v>0</v>
      </c>
      <c r="BG413" s="143">
        <f t="shared" si="70"/>
        <v>0</v>
      </c>
      <c r="BH413" s="143">
        <f t="shared" si="71"/>
        <v>0</v>
      </c>
      <c r="BI413" s="143">
        <f t="shared" si="72"/>
        <v>0</v>
      </c>
      <c r="BJ413" s="16" t="s">
        <v>86</v>
      </c>
      <c r="BK413" s="143">
        <f t="shared" si="73"/>
        <v>0</v>
      </c>
      <c r="BL413" s="16" t="s">
        <v>489</v>
      </c>
      <c r="BM413" s="142" t="s">
        <v>3045</v>
      </c>
    </row>
    <row r="414" spans="2:65" s="1" customFormat="1" ht="16.5" customHeight="1">
      <c r="B414" s="31"/>
      <c r="C414" s="131" t="s">
        <v>1628</v>
      </c>
      <c r="D414" s="131" t="s">
        <v>165</v>
      </c>
      <c r="E414" s="132" t="s">
        <v>3046</v>
      </c>
      <c r="F414" s="133" t="s">
        <v>3047</v>
      </c>
      <c r="G414" s="134" t="s">
        <v>644</v>
      </c>
      <c r="H414" s="135">
        <v>80</v>
      </c>
      <c r="I414" s="136"/>
      <c r="J414" s="137">
        <f t="shared" si="64"/>
        <v>0</v>
      </c>
      <c r="K414" s="133" t="s">
        <v>1</v>
      </c>
      <c r="L414" s="31"/>
      <c r="M414" s="138" t="s">
        <v>1</v>
      </c>
      <c r="N414" s="139" t="s">
        <v>43</v>
      </c>
      <c r="P414" s="140">
        <f t="shared" si="65"/>
        <v>0</v>
      </c>
      <c r="Q414" s="140">
        <v>0</v>
      </c>
      <c r="R414" s="140">
        <f t="shared" si="66"/>
        <v>0</v>
      </c>
      <c r="S414" s="140">
        <v>0</v>
      </c>
      <c r="T414" s="141">
        <f t="shared" si="67"/>
        <v>0</v>
      </c>
      <c r="AR414" s="142" t="s">
        <v>489</v>
      </c>
      <c r="AT414" s="142" t="s">
        <v>165</v>
      </c>
      <c r="AU414" s="142" t="s">
        <v>86</v>
      </c>
      <c r="AY414" s="16" t="s">
        <v>162</v>
      </c>
      <c r="BE414" s="143">
        <f t="shared" si="68"/>
        <v>0</v>
      </c>
      <c r="BF414" s="143">
        <f t="shared" si="69"/>
        <v>0</v>
      </c>
      <c r="BG414" s="143">
        <f t="shared" si="70"/>
        <v>0</v>
      </c>
      <c r="BH414" s="143">
        <f t="shared" si="71"/>
        <v>0</v>
      </c>
      <c r="BI414" s="143">
        <f t="shared" si="72"/>
        <v>0</v>
      </c>
      <c r="BJ414" s="16" t="s">
        <v>86</v>
      </c>
      <c r="BK414" s="143">
        <f t="shared" si="73"/>
        <v>0</v>
      </c>
      <c r="BL414" s="16" t="s">
        <v>489</v>
      </c>
      <c r="BM414" s="142" t="s">
        <v>3048</v>
      </c>
    </row>
    <row r="415" spans="2:65" s="1" customFormat="1" ht="16.5" customHeight="1">
      <c r="B415" s="31"/>
      <c r="C415" s="173" t="s">
        <v>1632</v>
      </c>
      <c r="D415" s="173" t="s">
        <v>644</v>
      </c>
      <c r="E415" s="174" t="s">
        <v>3049</v>
      </c>
      <c r="F415" s="175" t="s">
        <v>3047</v>
      </c>
      <c r="G415" s="176" t="s">
        <v>644</v>
      </c>
      <c r="H415" s="177">
        <v>80</v>
      </c>
      <c r="I415" s="178"/>
      <c r="J415" s="179">
        <f t="shared" si="64"/>
        <v>0</v>
      </c>
      <c r="K415" s="175" t="s">
        <v>1</v>
      </c>
      <c r="L415" s="180"/>
      <c r="M415" s="181" t="s">
        <v>1</v>
      </c>
      <c r="N415" s="182" t="s">
        <v>43</v>
      </c>
      <c r="P415" s="140">
        <f t="shared" si="65"/>
        <v>0</v>
      </c>
      <c r="Q415" s="140">
        <v>0</v>
      </c>
      <c r="R415" s="140">
        <f t="shared" si="66"/>
        <v>0</v>
      </c>
      <c r="S415" s="140">
        <v>0</v>
      </c>
      <c r="T415" s="141">
        <f t="shared" si="67"/>
        <v>0</v>
      </c>
      <c r="AR415" s="142" t="s">
        <v>1727</v>
      </c>
      <c r="AT415" s="142" t="s">
        <v>644</v>
      </c>
      <c r="AU415" s="142" t="s">
        <v>86</v>
      </c>
      <c r="AY415" s="16" t="s">
        <v>162</v>
      </c>
      <c r="BE415" s="143">
        <f t="shared" si="68"/>
        <v>0</v>
      </c>
      <c r="BF415" s="143">
        <f t="shared" si="69"/>
        <v>0</v>
      </c>
      <c r="BG415" s="143">
        <f t="shared" si="70"/>
        <v>0</v>
      </c>
      <c r="BH415" s="143">
        <f t="shared" si="71"/>
        <v>0</v>
      </c>
      <c r="BI415" s="143">
        <f t="shared" si="72"/>
        <v>0</v>
      </c>
      <c r="BJ415" s="16" t="s">
        <v>86</v>
      </c>
      <c r="BK415" s="143">
        <f t="shared" si="73"/>
        <v>0</v>
      </c>
      <c r="BL415" s="16" t="s">
        <v>489</v>
      </c>
      <c r="BM415" s="142" t="s">
        <v>3050</v>
      </c>
    </row>
    <row r="416" spans="2:65" s="1" customFormat="1" ht="16.5" customHeight="1">
      <c r="B416" s="31"/>
      <c r="C416" s="131" t="s">
        <v>1638</v>
      </c>
      <c r="D416" s="131" t="s">
        <v>165</v>
      </c>
      <c r="E416" s="132" t="s">
        <v>3051</v>
      </c>
      <c r="F416" s="133" t="s">
        <v>2783</v>
      </c>
      <c r="G416" s="134" t="s">
        <v>644</v>
      </c>
      <c r="H416" s="135">
        <v>200</v>
      </c>
      <c r="I416" s="136"/>
      <c r="J416" s="137">
        <f t="shared" si="64"/>
        <v>0</v>
      </c>
      <c r="K416" s="133" t="s">
        <v>1</v>
      </c>
      <c r="L416" s="31"/>
      <c r="M416" s="138" t="s">
        <v>1</v>
      </c>
      <c r="N416" s="139" t="s">
        <v>43</v>
      </c>
      <c r="P416" s="140">
        <f t="shared" si="65"/>
        <v>0</v>
      </c>
      <c r="Q416" s="140">
        <v>0</v>
      </c>
      <c r="R416" s="140">
        <f t="shared" si="66"/>
        <v>0</v>
      </c>
      <c r="S416" s="140">
        <v>0</v>
      </c>
      <c r="T416" s="141">
        <f t="shared" si="67"/>
        <v>0</v>
      </c>
      <c r="AR416" s="142" t="s">
        <v>489</v>
      </c>
      <c r="AT416" s="142" t="s">
        <v>165</v>
      </c>
      <c r="AU416" s="142" t="s">
        <v>86</v>
      </c>
      <c r="AY416" s="16" t="s">
        <v>162</v>
      </c>
      <c r="BE416" s="143">
        <f t="shared" si="68"/>
        <v>0</v>
      </c>
      <c r="BF416" s="143">
        <f t="shared" si="69"/>
        <v>0</v>
      </c>
      <c r="BG416" s="143">
        <f t="shared" si="70"/>
        <v>0</v>
      </c>
      <c r="BH416" s="143">
        <f t="shared" si="71"/>
        <v>0</v>
      </c>
      <c r="BI416" s="143">
        <f t="shared" si="72"/>
        <v>0</v>
      </c>
      <c r="BJ416" s="16" t="s">
        <v>86</v>
      </c>
      <c r="BK416" s="143">
        <f t="shared" si="73"/>
        <v>0</v>
      </c>
      <c r="BL416" s="16" t="s">
        <v>489</v>
      </c>
      <c r="BM416" s="142" t="s">
        <v>3052</v>
      </c>
    </row>
    <row r="417" spans="2:65" s="1" customFormat="1" ht="16.5" customHeight="1">
      <c r="B417" s="31"/>
      <c r="C417" s="173" t="s">
        <v>1642</v>
      </c>
      <c r="D417" s="173" t="s">
        <v>644</v>
      </c>
      <c r="E417" s="174" t="s">
        <v>3053</v>
      </c>
      <c r="F417" s="175" t="s">
        <v>2783</v>
      </c>
      <c r="G417" s="176" t="s">
        <v>644</v>
      </c>
      <c r="H417" s="177">
        <v>200</v>
      </c>
      <c r="I417" s="178"/>
      <c r="J417" s="179">
        <f t="shared" si="64"/>
        <v>0</v>
      </c>
      <c r="K417" s="175" t="s">
        <v>1</v>
      </c>
      <c r="L417" s="180"/>
      <c r="M417" s="181" t="s">
        <v>1</v>
      </c>
      <c r="N417" s="182" t="s">
        <v>43</v>
      </c>
      <c r="P417" s="140">
        <f t="shared" si="65"/>
        <v>0</v>
      </c>
      <c r="Q417" s="140">
        <v>0</v>
      </c>
      <c r="R417" s="140">
        <f t="shared" si="66"/>
        <v>0</v>
      </c>
      <c r="S417" s="140">
        <v>0</v>
      </c>
      <c r="T417" s="141">
        <f t="shared" si="67"/>
        <v>0</v>
      </c>
      <c r="AR417" s="142" t="s">
        <v>1727</v>
      </c>
      <c r="AT417" s="142" t="s">
        <v>644</v>
      </c>
      <c r="AU417" s="142" t="s">
        <v>86</v>
      </c>
      <c r="AY417" s="16" t="s">
        <v>162</v>
      </c>
      <c r="BE417" s="143">
        <f t="shared" si="68"/>
        <v>0</v>
      </c>
      <c r="BF417" s="143">
        <f t="shared" si="69"/>
        <v>0</v>
      </c>
      <c r="BG417" s="143">
        <f t="shared" si="70"/>
        <v>0</v>
      </c>
      <c r="BH417" s="143">
        <f t="shared" si="71"/>
        <v>0</v>
      </c>
      <c r="BI417" s="143">
        <f t="shared" si="72"/>
        <v>0</v>
      </c>
      <c r="BJ417" s="16" t="s">
        <v>86</v>
      </c>
      <c r="BK417" s="143">
        <f t="shared" si="73"/>
        <v>0</v>
      </c>
      <c r="BL417" s="16" t="s">
        <v>489</v>
      </c>
      <c r="BM417" s="142" t="s">
        <v>3054</v>
      </c>
    </row>
    <row r="418" spans="2:65" s="1" customFormat="1" ht="16.5" customHeight="1">
      <c r="B418" s="31"/>
      <c r="C418" s="131" t="s">
        <v>1648</v>
      </c>
      <c r="D418" s="131" t="s">
        <v>165</v>
      </c>
      <c r="E418" s="132" t="s">
        <v>3055</v>
      </c>
      <c r="F418" s="133" t="s">
        <v>3056</v>
      </c>
      <c r="G418" s="134" t="s">
        <v>644</v>
      </c>
      <c r="H418" s="135">
        <v>60</v>
      </c>
      <c r="I418" s="136"/>
      <c r="J418" s="137">
        <f t="shared" si="64"/>
        <v>0</v>
      </c>
      <c r="K418" s="133" t="s">
        <v>1</v>
      </c>
      <c r="L418" s="31"/>
      <c r="M418" s="138" t="s">
        <v>1</v>
      </c>
      <c r="N418" s="139" t="s">
        <v>43</v>
      </c>
      <c r="P418" s="140">
        <f t="shared" si="65"/>
        <v>0</v>
      </c>
      <c r="Q418" s="140">
        <v>0</v>
      </c>
      <c r="R418" s="140">
        <f t="shared" si="66"/>
        <v>0</v>
      </c>
      <c r="S418" s="140">
        <v>0</v>
      </c>
      <c r="T418" s="141">
        <f t="shared" si="67"/>
        <v>0</v>
      </c>
      <c r="AR418" s="142" t="s">
        <v>489</v>
      </c>
      <c r="AT418" s="142" t="s">
        <v>165</v>
      </c>
      <c r="AU418" s="142" t="s">
        <v>86</v>
      </c>
      <c r="AY418" s="16" t="s">
        <v>162</v>
      </c>
      <c r="BE418" s="143">
        <f t="shared" si="68"/>
        <v>0</v>
      </c>
      <c r="BF418" s="143">
        <f t="shared" si="69"/>
        <v>0</v>
      </c>
      <c r="BG418" s="143">
        <f t="shared" si="70"/>
        <v>0</v>
      </c>
      <c r="BH418" s="143">
        <f t="shared" si="71"/>
        <v>0</v>
      </c>
      <c r="BI418" s="143">
        <f t="shared" si="72"/>
        <v>0</v>
      </c>
      <c r="BJ418" s="16" t="s">
        <v>86</v>
      </c>
      <c r="BK418" s="143">
        <f t="shared" si="73"/>
        <v>0</v>
      </c>
      <c r="BL418" s="16" t="s">
        <v>489</v>
      </c>
      <c r="BM418" s="142" t="s">
        <v>3057</v>
      </c>
    </row>
    <row r="419" spans="2:65" s="1" customFormat="1" ht="16.5" customHeight="1">
      <c r="B419" s="31"/>
      <c r="C419" s="173" t="s">
        <v>1652</v>
      </c>
      <c r="D419" s="173" t="s">
        <v>644</v>
      </c>
      <c r="E419" s="174" t="s">
        <v>3058</v>
      </c>
      <c r="F419" s="175" t="s">
        <v>3056</v>
      </c>
      <c r="G419" s="176" t="s">
        <v>644</v>
      </c>
      <c r="H419" s="177">
        <v>60</v>
      </c>
      <c r="I419" s="178"/>
      <c r="J419" s="179">
        <f t="shared" si="64"/>
        <v>0</v>
      </c>
      <c r="K419" s="175" t="s">
        <v>1</v>
      </c>
      <c r="L419" s="180"/>
      <c r="M419" s="181" t="s">
        <v>1</v>
      </c>
      <c r="N419" s="182" t="s">
        <v>43</v>
      </c>
      <c r="P419" s="140">
        <f t="shared" si="65"/>
        <v>0</v>
      </c>
      <c r="Q419" s="140">
        <v>0</v>
      </c>
      <c r="R419" s="140">
        <f t="shared" si="66"/>
        <v>0</v>
      </c>
      <c r="S419" s="140">
        <v>0</v>
      </c>
      <c r="T419" s="141">
        <f t="shared" si="67"/>
        <v>0</v>
      </c>
      <c r="AR419" s="142" t="s">
        <v>1727</v>
      </c>
      <c r="AT419" s="142" t="s">
        <v>644</v>
      </c>
      <c r="AU419" s="142" t="s">
        <v>86</v>
      </c>
      <c r="AY419" s="16" t="s">
        <v>162</v>
      </c>
      <c r="BE419" s="143">
        <f t="shared" si="68"/>
        <v>0</v>
      </c>
      <c r="BF419" s="143">
        <f t="shared" si="69"/>
        <v>0</v>
      </c>
      <c r="BG419" s="143">
        <f t="shared" si="70"/>
        <v>0</v>
      </c>
      <c r="BH419" s="143">
        <f t="shared" si="71"/>
        <v>0</v>
      </c>
      <c r="BI419" s="143">
        <f t="shared" si="72"/>
        <v>0</v>
      </c>
      <c r="BJ419" s="16" t="s">
        <v>86</v>
      </c>
      <c r="BK419" s="143">
        <f t="shared" si="73"/>
        <v>0</v>
      </c>
      <c r="BL419" s="16" t="s">
        <v>489</v>
      </c>
      <c r="BM419" s="142" t="s">
        <v>3059</v>
      </c>
    </row>
    <row r="420" spans="2:65" s="1" customFormat="1" ht="24.2" customHeight="1">
      <c r="B420" s="31"/>
      <c r="C420" s="131" t="s">
        <v>1657</v>
      </c>
      <c r="D420" s="131" t="s">
        <v>165</v>
      </c>
      <c r="E420" s="132" t="s">
        <v>3060</v>
      </c>
      <c r="F420" s="133" t="s">
        <v>2774</v>
      </c>
      <c r="G420" s="134" t="s">
        <v>1645</v>
      </c>
      <c r="H420" s="135">
        <v>15</v>
      </c>
      <c r="I420" s="136"/>
      <c r="J420" s="137">
        <f t="shared" si="64"/>
        <v>0</v>
      </c>
      <c r="K420" s="133" t="s">
        <v>1</v>
      </c>
      <c r="L420" s="31"/>
      <c r="M420" s="138" t="s">
        <v>1</v>
      </c>
      <c r="N420" s="139" t="s">
        <v>43</v>
      </c>
      <c r="P420" s="140">
        <f t="shared" si="65"/>
        <v>0</v>
      </c>
      <c r="Q420" s="140">
        <v>0</v>
      </c>
      <c r="R420" s="140">
        <f t="shared" si="66"/>
        <v>0</v>
      </c>
      <c r="S420" s="140">
        <v>0</v>
      </c>
      <c r="T420" s="141">
        <f t="shared" si="67"/>
        <v>0</v>
      </c>
      <c r="AR420" s="142" t="s">
        <v>489</v>
      </c>
      <c r="AT420" s="142" t="s">
        <v>165</v>
      </c>
      <c r="AU420" s="142" t="s">
        <v>86</v>
      </c>
      <c r="AY420" s="16" t="s">
        <v>162</v>
      </c>
      <c r="BE420" s="143">
        <f t="shared" si="68"/>
        <v>0</v>
      </c>
      <c r="BF420" s="143">
        <f t="shared" si="69"/>
        <v>0</v>
      </c>
      <c r="BG420" s="143">
        <f t="shared" si="70"/>
        <v>0</v>
      </c>
      <c r="BH420" s="143">
        <f t="shared" si="71"/>
        <v>0</v>
      </c>
      <c r="BI420" s="143">
        <f t="shared" si="72"/>
        <v>0</v>
      </c>
      <c r="BJ420" s="16" t="s">
        <v>86</v>
      </c>
      <c r="BK420" s="143">
        <f t="shared" si="73"/>
        <v>0</v>
      </c>
      <c r="BL420" s="16" t="s">
        <v>489</v>
      </c>
      <c r="BM420" s="142" t="s">
        <v>3061</v>
      </c>
    </row>
    <row r="421" spans="2:65" s="1" customFormat="1" ht="24.2" customHeight="1">
      <c r="B421" s="31"/>
      <c r="C421" s="173" t="s">
        <v>1661</v>
      </c>
      <c r="D421" s="173" t="s">
        <v>644</v>
      </c>
      <c r="E421" s="174" t="s">
        <v>3062</v>
      </c>
      <c r="F421" s="175" t="s">
        <v>2774</v>
      </c>
      <c r="G421" s="176" t="s">
        <v>1645</v>
      </c>
      <c r="H421" s="177">
        <v>15</v>
      </c>
      <c r="I421" s="178"/>
      <c r="J421" s="179">
        <f t="shared" si="64"/>
        <v>0</v>
      </c>
      <c r="K421" s="175" t="s">
        <v>1</v>
      </c>
      <c r="L421" s="180"/>
      <c r="M421" s="181" t="s">
        <v>1</v>
      </c>
      <c r="N421" s="182" t="s">
        <v>43</v>
      </c>
      <c r="P421" s="140">
        <f t="shared" si="65"/>
        <v>0</v>
      </c>
      <c r="Q421" s="140">
        <v>0</v>
      </c>
      <c r="R421" s="140">
        <f t="shared" si="66"/>
        <v>0</v>
      </c>
      <c r="S421" s="140">
        <v>0</v>
      </c>
      <c r="T421" s="141">
        <f t="shared" si="67"/>
        <v>0</v>
      </c>
      <c r="AR421" s="142" t="s">
        <v>1727</v>
      </c>
      <c r="AT421" s="142" t="s">
        <v>644</v>
      </c>
      <c r="AU421" s="142" t="s">
        <v>86</v>
      </c>
      <c r="AY421" s="16" t="s">
        <v>162</v>
      </c>
      <c r="BE421" s="143">
        <f t="shared" si="68"/>
        <v>0</v>
      </c>
      <c r="BF421" s="143">
        <f t="shared" si="69"/>
        <v>0</v>
      </c>
      <c r="BG421" s="143">
        <f t="shared" si="70"/>
        <v>0</v>
      </c>
      <c r="BH421" s="143">
        <f t="shared" si="71"/>
        <v>0</v>
      </c>
      <c r="BI421" s="143">
        <f t="shared" si="72"/>
        <v>0</v>
      </c>
      <c r="BJ421" s="16" t="s">
        <v>86</v>
      </c>
      <c r="BK421" s="143">
        <f t="shared" si="73"/>
        <v>0</v>
      </c>
      <c r="BL421" s="16" t="s">
        <v>489</v>
      </c>
      <c r="BM421" s="142" t="s">
        <v>3063</v>
      </c>
    </row>
    <row r="422" spans="2:65" s="1" customFormat="1" ht="16.5" customHeight="1">
      <c r="B422" s="31"/>
      <c r="C422" s="131" t="s">
        <v>1666</v>
      </c>
      <c r="D422" s="131" t="s">
        <v>165</v>
      </c>
      <c r="E422" s="132" t="s">
        <v>3064</v>
      </c>
      <c r="F422" s="133" t="s">
        <v>3065</v>
      </c>
      <c r="G422" s="134" t="s">
        <v>1645</v>
      </c>
      <c r="H422" s="135">
        <v>5</v>
      </c>
      <c r="I422" s="136"/>
      <c r="J422" s="137">
        <f t="shared" si="64"/>
        <v>0</v>
      </c>
      <c r="K422" s="133" t="s">
        <v>1</v>
      </c>
      <c r="L422" s="31"/>
      <c r="M422" s="138" t="s">
        <v>1</v>
      </c>
      <c r="N422" s="139" t="s">
        <v>43</v>
      </c>
      <c r="P422" s="140">
        <f t="shared" si="65"/>
        <v>0</v>
      </c>
      <c r="Q422" s="140">
        <v>0</v>
      </c>
      <c r="R422" s="140">
        <f t="shared" si="66"/>
        <v>0</v>
      </c>
      <c r="S422" s="140">
        <v>0</v>
      </c>
      <c r="T422" s="141">
        <f t="shared" si="67"/>
        <v>0</v>
      </c>
      <c r="AR422" s="142" t="s">
        <v>489</v>
      </c>
      <c r="AT422" s="142" t="s">
        <v>165</v>
      </c>
      <c r="AU422" s="142" t="s">
        <v>86</v>
      </c>
      <c r="AY422" s="16" t="s">
        <v>162</v>
      </c>
      <c r="BE422" s="143">
        <f t="shared" si="68"/>
        <v>0</v>
      </c>
      <c r="BF422" s="143">
        <f t="shared" si="69"/>
        <v>0</v>
      </c>
      <c r="BG422" s="143">
        <f t="shared" si="70"/>
        <v>0</v>
      </c>
      <c r="BH422" s="143">
        <f t="shared" si="71"/>
        <v>0</v>
      </c>
      <c r="BI422" s="143">
        <f t="shared" si="72"/>
        <v>0</v>
      </c>
      <c r="BJ422" s="16" t="s">
        <v>86</v>
      </c>
      <c r="BK422" s="143">
        <f t="shared" si="73"/>
        <v>0</v>
      </c>
      <c r="BL422" s="16" t="s">
        <v>489</v>
      </c>
      <c r="BM422" s="142" t="s">
        <v>3066</v>
      </c>
    </row>
    <row r="423" spans="2:65" s="1" customFormat="1" ht="16.5" customHeight="1">
      <c r="B423" s="31"/>
      <c r="C423" s="173" t="s">
        <v>1671</v>
      </c>
      <c r="D423" s="173" t="s">
        <v>644</v>
      </c>
      <c r="E423" s="174" t="s">
        <v>3067</v>
      </c>
      <c r="F423" s="175" t="s">
        <v>3065</v>
      </c>
      <c r="G423" s="176" t="s">
        <v>1645</v>
      </c>
      <c r="H423" s="177">
        <v>5</v>
      </c>
      <c r="I423" s="178"/>
      <c r="J423" s="179">
        <f t="shared" si="64"/>
        <v>0</v>
      </c>
      <c r="K423" s="175" t="s">
        <v>1</v>
      </c>
      <c r="L423" s="180"/>
      <c r="M423" s="181" t="s">
        <v>1</v>
      </c>
      <c r="N423" s="182" t="s">
        <v>43</v>
      </c>
      <c r="P423" s="140">
        <f t="shared" si="65"/>
        <v>0</v>
      </c>
      <c r="Q423" s="140">
        <v>0</v>
      </c>
      <c r="R423" s="140">
        <f t="shared" si="66"/>
        <v>0</v>
      </c>
      <c r="S423" s="140">
        <v>0</v>
      </c>
      <c r="T423" s="141">
        <f t="shared" si="67"/>
        <v>0</v>
      </c>
      <c r="AR423" s="142" t="s">
        <v>1727</v>
      </c>
      <c r="AT423" s="142" t="s">
        <v>644</v>
      </c>
      <c r="AU423" s="142" t="s">
        <v>86</v>
      </c>
      <c r="AY423" s="16" t="s">
        <v>162</v>
      </c>
      <c r="BE423" s="143">
        <f t="shared" si="68"/>
        <v>0</v>
      </c>
      <c r="BF423" s="143">
        <f t="shared" si="69"/>
        <v>0</v>
      </c>
      <c r="BG423" s="143">
        <f t="shared" si="70"/>
        <v>0</v>
      </c>
      <c r="BH423" s="143">
        <f t="shared" si="71"/>
        <v>0</v>
      </c>
      <c r="BI423" s="143">
        <f t="shared" si="72"/>
        <v>0</v>
      </c>
      <c r="BJ423" s="16" t="s">
        <v>86</v>
      </c>
      <c r="BK423" s="143">
        <f t="shared" si="73"/>
        <v>0</v>
      </c>
      <c r="BL423" s="16" t="s">
        <v>489</v>
      </c>
      <c r="BM423" s="142" t="s">
        <v>3068</v>
      </c>
    </row>
    <row r="424" spans="2:65" s="1" customFormat="1" ht="37.9" customHeight="1">
      <c r="B424" s="31"/>
      <c r="C424" s="131" t="s">
        <v>1675</v>
      </c>
      <c r="D424" s="131" t="s">
        <v>165</v>
      </c>
      <c r="E424" s="132" t="s">
        <v>3069</v>
      </c>
      <c r="F424" s="133" t="s">
        <v>3070</v>
      </c>
      <c r="G424" s="134" t="s">
        <v>644</v>
      </c>
      <c r="H424" s="135">
        <v>30</v>
      </c>
      <c r="I424" s="136"/>
      <c r="J424" s="137">
        <f t="shared" si="64"/>
        <v>0</v>
      </c>
      <c r="K424" s="133" t="s">
        <v>1</v>
      </c>
      <c r="L424" s="31"/>
      <c r="M424" s="138" t="s">
        <v>1</v>
      </c>
      <c r="N424" s="139" t="s">
        <v>43</v>
      </c>
      <c r="P424" s="140">
        <f t="shared" si="65"/>
        <v>0</v>
      </c>
      <c r="Q424" s="140">
        <v>0</v>
      </c>
      <c r="R424" s="140">
        <f t="shared" si="66"/>
        <v>0</v>
      </c>
      <c r="S424" s="140">
        <v>0</v>
      </c>
      <c r="T424" s="141">
        <f t="shared" si="67"/>
        <v>0</v>
      </c>
      <c r="AR424" s="142" t="s">
        <v>489</v>
      </c>
      <c r="AT424" s="142" t="s">
        <v>165</v>
      </c>
      <c r="AU424" s="142" t="s">
        <v>86</v>
      </c>
      <c r="AY424" s="16" t="s">
        <v>162</v>
      </c>
      <c r="BE424" s="143">
        <f t="shared" si="68"/>
        <v>0</v>
      </c>
      <c r="BF424" s="143">
        <f t="shared" si="69"/>
        <v>0</v>
      </c>
      <c r="BG424" s="143">
        <f t="shared" si="70"/>
        <v>0</v>
      </c>
      <c r="BH424" s="143">
        <f t="shared" si="71"/>
        <v>0</v>
      </c>
      <c r="BI424" s="143">
        <f t="shared" si="72"/>
        <v>0</v>
      </c>
      <c r="BJ424" s="16" t="s">
        <v>86</v>
      </c>
      <c r="BK424" s="143">
        <f t="shared" si="73"/>
        <v>0</v>
      </c>
      <c r="BL424" s="16" t="s">
        <v>489</v>
      </c>
      <c r="BM424" s="142" t="s">
        <v>3071</v>
      </c>
    </row>
    <row r="425" spans="2:65" s="1" customFormat="1" ht="37.9" customHeight="1">
      <c r="B425" s="31"/>
      <c r="C425" s="173" t="s">
        <v>1679</v>
      </c>
      <c r="D425" s="173" t="s">
        <v>644</v>
      </c>
      <c r="E425" s="174" t="s">
        <v>3072</v>
      </c>
      <c r="F425" s="175" t="s">
        <v>3070</v>
      </c>
      <c r="G425" s="176" t="s">
        <v>644</v>
      </c>
      <c r="H425" s="177">
        <v>30</v>
      </c>
      <c r="I425" s="178"/>
      <c r="J425" s="179">
        <f t="shared" si="64"/>
        <v>0</v>
      </c>
      <c r="K425" s="175" t="s">
        <v>1</v>
      </c>
      <c r="L425" s="180"/>
      <c r="M425" s="181" t="s">
        <v>1</v>
      </c>
      <c r="N425" s="182" t="s">
        <v>43</v>
      </c>
      <c r="P425" s="140">
        <f t="shared" si="65"/>
        <v>0</v>
      </c>
      <c r="Q425" s="140">
        <v>0</v>
      </c>
      <c r="R425" s="140">
        <f t="shared" si="66"/>
        <v>0</v>
      </c>
      <c r="S425" s="140">
        <v>0</v>
      </c>
      <c r="T425" s="141">
        <f t="shared" si="67"/>
        <v>0</v>
      </c>
      <c r="AR425" s="142" t="s">
        <v>1727</v>
      </c>
      <c r="AT425" s="142" t="s">
        <v>644</v>
      </c>
      <c r="AU425" s="142" t="s">
        <v>86</v>
      </c>
      <c r="AY425" s="16" t="s">
        <v>162</v>
      </c>
      <c r="BE425" s="143">
        <f t="shared" si="68"/>
        <v>0</v>
      </c>
      <c r="BF425" s="143">
        <f t="shared" si="69"/>
        <v>0</v>
      </c>
      <c r="BG425" s="143">
        <f t="shared" si="70"/>
        <v>0</v>
      </c>
      <c r="BH425" s="143">
        <f t="shared" si="71"/>
        <v>0</v>
      </c>
      <c r="BI425" s="143">
        <f t="shared" si="72"/>
        <v>0</v>
      </c>
      <c r="BJ425" s="16" t="s">
        <v>86</v>
      </c>
      <c r="BK425" s="143">
        <f t="shared" si="73"/>
        <v>0</v>
      </c>
      <c r="BL425" s="16" t="s">
        <v>489</v>
      </c>
      <c r="BM425" s="142" t="s">
        <v>3073</v>
      </c>
    </row>
    <row r="426" spans="2:65" s="1" customFormat="1" ht="21.75" customHeight="1">
      <c r="B426" s="31"/>
      <c r="C426" s="131" t="s">
        <v>1683</v>
      </c>
      <c r="D426" s="131" t="s">
        <v>165</v>
      </c>
      <c r="E426" s="132" t="s">
        <v>3074</v>
      </c>
      <c r="F426" s="133" t="s">
        <v>2834</v>
      </c>
      <c r="G426" s="134" t="s">
        <v>1645</v>
      </c>
      <c r="H426" s="135">
        <v>8</v>
      </c>
      <c r="I426" s="136"/>
      <c r="J426" s="137">
        <f t="shared" si="64"/>
        <v>0</v>
      </c>
      <c r="K426" s="133" t="s">
        <v>1</v>
      </c>
      <c r="L426" s="31"/>
      <c r="M426" s="138" t="s">
        <v>1</v>
      </c>
      <c r="N426" s="139" t="s">
        <v>43</v>
      </c>
      <c r="P426" s="140">
        <f t="shared" si="65"/>
        <v>0</v>
      </c>
      <c r="Q426" s="140">
        <v>0</v>
      </c>
      <c r="R426" s="140">
        <f t="shared" si="66"/>
        <v>0</v>
      </c>
      <c r="S426" s="140">
        <v>0</v>
      </c>
      <c r="T426" s="141">
        <f t="shared" si="67"/>
        <v>0</v>
      </c>
      <c r="AR426" s="142" t="s">
        <v>489</v>
      </c>
      <c r="AT426" s="142" t="s">
        <v>165</v>
      </c>
      <c r="AU426" s="142" t="s">
        <v>86</v>
      </c>
      <c r="AY426" s="16" t="s">
        <v>162</v>
      </c>
      <c r="BE426" s="143">
        <f t="shared" si="68"/>
        <v>0</v>
      </c>
      <c r="BF426" s="143">
        <f t="shared" si="69"/>
        <v>0</v>
      </c>
      <c r="BG426" s="143">
        <f t="shared" si="70"/>
        <v>0</v>
      </c>
      <c r="BH426" s="143">
        <f t="shared" si="71"/>
        <v>0</v>
      </c>
      <c r="BI426" s="143">
        <f t="shared" si="72"/>
        <v>0</v>
      </c>
      <c r="BJ426" s="16" t="s">
        <v>86</v>
      </c>
      <c r="BK426" s="143">
        <f t="shared" si="73"/>
        <v>0</v>
      </c>
      <c r="BL426" s="16" t="s">
        <v>489</v>
      </c>
      <c r="BM426" s="142" t="s">
        <v>3075</v>
      </c>
    </row>
    <row r="427" spans="2:65" s="1" customFormat="1" ht="21.75" customHeight="1">
      <c r="B427" s="31"/>
      <c r="C427" s="131" t="s">
        <v>1687</v>
      </c>
      <c r="D427" s="131" t="s">
        <v>165</v>
      </c>
      <c r="E427" s="132" t="s">
        <v>3076</v>
      </c>
      <c r="F427" s="133" t="s">
        <v>2830</v>
      </c>
      <c r="G427" s="134" t="s">
        <v>644</v>
      </c>
      <c r="H427" s="135">
        <v>290</v>
      </c>
      <c r="I427" s="136"/>
      <c r="J427" s="137">
        <f t="shared" si="64"/>
        <v>0</v>
      </c>
      <c r="K427" s="133" t="s">
        <v>1</v>
      </c>
      <c r="L427" s="31"/>
      <c r="M427" s="138" t="s">
        <v>1</v>
      </c>
      <c r="N427" s="139" t="s">
        <v>43</v>
      </c>
      <c r="P427" s="140">
        <f t="shared" si="65"/>
        <v>0</v>
      </c>
      <c r="Q427" s="140">
        <v>0</v>
      </c>
      <c r="R427" s="140">
        <f t="shared" si="66"/>
        <v>0</v>
      </c>
      <c r="S427" s="140">
        <v>0</v>
      </c>
      <c r="T427" s="141">
        <f t="shared" si="67"/>
        <v>0</v>
      </c>
      <c r="AR427" s="142" t="s">
        <v>489</v>
      </c>
      <c r="AT427" s="142" t="s">
        <v>165</v>
      </c>
      <c r="AU427" s="142" t="s">
        <v>86</v>
      </c>
      <c r="AY427" s="16" t="s">
        <v>162</v>
      </c>
      <c r="BE427" s="143">
        <f t="shared" si="68"/>
        <v>0</v>
      </c>
      <c r="BF427" s="143">
        <f t="shared" si="69"/>
        <v>0</v>
      </c>
      <c r="BG427" s="143">
        <f t="shared" si="70"/>
        <v>0</v>
      </c>
      <c r="BH427" s="143">
        <f t="shared" si="71"/>
        <v>0</v>
      </c>
      <c r="BI427" s="143">
        <f t="shared" si="72"/>
        <v>0</v>
      </c>
      <c r="BJ427" s="16" t="s">
        <v>86</v>
      </c>
      <c r="BK427" s="143">
        <f t="shared" si="73"/>
        <v>0</v>
      </c>
      <c r="BL427" s="16" t="s">
        <v>489</v>
      </c>
      <c r="BM427" s="142" t="s">
        <v>3077</v>
      </c>
    </row>
    <row r="428" spans="2:65" s="1" customFormat="1" ht="21.75" customHeight="1">
      <c r="B428" s="31"/>
      <c r="C428" s="131" t="s">
        <v>1691</v>
      </c>
      <c r="D428" s="131" t="s">
        <v>165</v>
      </c>
      <c r="E428" s="132" t="s">
        <v>3078</v>
      </c>
      <c r="F428" s="133" t="s">
        <v>2836</v>
      </c>
      <c r="G428" s="134" t="s">
        <v>644</v>
      </c>
      <c r="H428" s="135">
        <v>290</v>
      </c>
      <c r="I428" s="136"/>
      <c r="J428" s="137">
        <f t="shared" si="64"/>
        <v>0</v>
      </c>
      <c r="K428" s="133" t="s">
        <v>1</v>
      </c>
      <c r="L428" s="31"/>
      <c r="M428" s="138" t="s">
        <v>1</v>
      </c>
      <c r="N428" s="139" t="s">
        <v>43</v>
      </c>
      <c r="P428" s="140">
        <f t="shared" si="65"/>
        <v>0</v>
      </c>
      <c r="Q428" s="140">
        <v>0</v>
      </c>
      <c r="R428" s="140">
        <f t="shared" si="66"/>
        <v>0</v>
      </c>
      <c r="S428" s="140">
        <v>0</v>
      </c>
      <c r="T428" s="141">
        <f t="shared" si="67"/>
        <v>0</v>
      </c>
      <c r="AR428" s="142" t="s">
        <v>489</v>
      </c>
      <c r="AT428" s="142" t="s">
        <v>165</v>
      </c>
      <c r="AU428" s="142" t="s">
        <v>86</v>
      </c>
      <c r="AY428" s="16" t="s">
        <v>162</v>
      </c>
      <c r="BE428" s="143">
        <f t="shared" si="68"/>
        <v>0</v>
      </c>
      <c r="BF428" s="143">
        <f t="shared" si="69"/>
        <v>0</v>
      </c>
      <c r="BG428" s="143">
        <f t="shared" si="70"/>
        <v>0</v>
      </c>
      <c r="BH428" s="143">
        <f t="shared" si="71"/>
        <v>0</v>
      </c>
      <c r="BI428" s="143">
        <f t="shared" si="72"/>
        <v>0</v>
      </c>
      <c r="BJ428" s="16" t="s">
        <v>86</v>
      </c>
      <c r="BK428" s="143">
        <f t="shared" si="73"/>
        <v>0</v>
      </c>
      <c r="BL428" s="16" t="s">
        <v>489</v>
      </c>
      <c r="BM428" s="142" t="s">
        <v>3079</v>
      </c>
    </row>
    <row r="429" spans="2:65" s="1" customFormat="1" ht="16.5" customHeight="1">
      <c r="B429" s="31"/>
      <c r="C429" s="131" t="s">
        <v>1695</v>
      </c>
      <c r="D429" s="131" t="s">
        <v>165</v>
      </c>
      <c r="E429" s="132" t="s">
        <v>3080</v>
      </c>
      <c r="F429" s="133" t="s">
        <v>3081</v>
      </c>
      <c r="G429" s="134" t="s">
        <v>1645</v>
      </c>
      <c r="H429" s="135">
        <v>1</v>
      </c>
      <c r="I429" s="136"/>
      <c r="J429" s="137">
        <f t="shared" si="64"/>
        <v>0</v>
      </c>
      <c r="K429" s="133" t="s">
        <v>1</v>
      </c>
      <c r="L429" s="31"/>
      <c r="M429" s="138" t="s">
        <v>1</v>
      </c>
      <c r="N429" s="139" t="s">
        <v>43</v>
      </c>
      <c r="P429" s="140">
        <f t="shared" si="65"/>
        <v>0</v>
      </c>
      <c r="Q429" s="140">
        <v>0</v>
      </c>
      <c r="R429" s="140">
        <f t="shared" si="66"/>
        <v>0</v>
      </c>
      <c r="S429" s="140">
        <v>0</v>
      </c>
      <c r="T429" s="141">
        <f t="shared" si="67"/>
        <v>0</v>
      </c>
      <c r="AR429" s="142" t="s">
        <v>489</v>
      </c>
      <c r="AT429" s="142" t="s">
        <v>165</v>
      </c>
      <c r="AU429" s="142" t="s">
        <v>86</v>
      </c>
      <c r="AY429" s="16" t="s">
        <v>162</v>
      </c>
      <c r="BE429" s="143">
        <f t="shared" si="68"/>
        <v>0</v>
      </c>
      <c r="BF429" s="143">
        <f t="shared" si="69"/>
        <v>0</v>
      </c>
      <c r="BG429" s="143">
        <f t="shared" si="70"/>
        <v>0</v>
      </c>
      <c r="BH429" s="143">
        <f t="shared" si="71"/>
        <v>0</v>
      </c>
      <c r="BI429" s="143">
        <f t="shared" si="72"/>
        <v>0</v>
      </c>
      <c r="BJ429" s="16" t="s">
        <v>86</v>
      </c>
      <c r="BK429" s="143">
        <f t="shared" si="73"/>
        <v>0</v>
      </c>
      <c r="BL429" s="16" t="s">
        <v>489</v>
      </c>
      <c r="BM429" s="142" t="s">
        <v>3082</v>
      </c>
    </row>
    <row r="430" spans="2:65" s="1" customFormat="1" ht="16.5" customHeight="1">
      <c r="B430" s="31"/>
      <c r="C430" s="173" t="s">
        <v>1699</v>
      </c>
      <c r="D430" s="173" t="s">
        <v>644</v>
      </c>
      <c r="E430" s="174" t="s">
        <v>3083</v>
      </c>
      <c r="F430" s="175" t="s">
        <v>3081</v>
      </c>
      <c r="G430" s="176" t="s">
        <v>1645</v>
      </c>
      <c r="H430" s="177">
        <v>1</v>
      </c>
      <c r="I430" s="178"/>
      <c r="J430" s="179">
        <f t="shared" si="64"/>
        <v>0</v>
      </c>
      <c r="K430" s="175" t="s">
        <v>1</v>
      </c>
      <c r="L430" s="180"/>
      <c r="M430" s="181" t="s">
        <v>1</v>
      </c>
      <c r="N430" s="182" t="s">
        <v>43</v>
      </c>
      <c r="P430" s="140">
        <f t="shared" si="65"/>
        <v>0</v>
      </c>
      <c r="Q430" s="140">
        <v>0</v>
      </c>
      <c r="R430" s="140">
        <f t="shared" si="66"/>
        <v>0</v>
      </c>
      <c r="S430" s="140">
        <v>0</v>
      </c>
      <c r="T430" s="141">
        <f t="shared" si="67"/>
        <v>0</v>
      </c>
      <c r="AR430" s="142" t="s">
        <v>1727</v>
      </c>
      <c r="AT430" s="142" t="s">
        <v>644</v>
      </c>
      <c r="AU430" s="142" t="s">
        <v>86</v>
      </c>
      <c r="AY430" s="16" t="s">
        <v>162</v>
      </c>
      <c r="BE430" s="143">
        <f t="shared" si="68"/>
        <v>0</v>
      </c>
      <c r="BF430" s="143">
        <f t="shared" si="69"/>
        <v>0</v>
      </c>
      <c r="BG430" s="143">
        <f t="shared" si="70"/>
        <v>0</v>
      </c>
      <c r="BH430" s="143">
        <f t="shared" si="71"/>
        <v>0</v>
      </c>
      <c r="BI430" s="143">
        <f t="shared" si="72"/>
        <v>0</v>
      </c>
      <c r="BJ430" s="16" t="s">
        <v>86</v>
      </c>
      <c r="BK430" s="143">
        <f t="shared" si="73"/>
        <v>0</v>
      </c>
      <c r="BL430" s="16" t="s">
        <v>489</v>
      </c>
      <c r="BM430" s="142" t="s">
        <v>3084</v>
      </c>
    </row>
    <row r="431" spans="2:65" s="1" customFormat="1" ht="16.5" customHeight="1">
      <c r="B431" s="31"/>
      <c r="C431" s="131" t="s">
        <v>1703</v>
      </c>
      <c r="D431" s="131" t="s">
        <v>165</v>
      </c>
      <c r="E431" s="132" t="s">
        <v>3085</v>
      </c>
      <c r="F431" s="133" t="s">
        <v>2846</v>
      </c>
      <c r="G431" s="134" t="s">
        <v>644</v>
      </c>
      <c r="H431" s="135">
        <v>290</v>
      </c>
      <c r="I431" s="136"/>
      <c r="J431" s="137">
        <f t="shared" si="64"/>
        <v>0</v>
      </c>
      <c r="K431" s="133" t="s">
        <v>1</v>
      </c>
      <c r="L431" s="31"/>
      <c r="M431" s="138" t="s">
        <v>1</v>
      </c>
      <c r="N431" s="139" t="s">
        <v>43</v>
      </c>
      <c r="P431" s="140">
        <f t="shared" si="65"/>
        <v>0</v>
      </c>
      <c r="Q431" s="140">
        <v>0</v>
      </c>
      <c r="R431" s="140">
        <f t="shared" si="66"/>
        <v>0</v>
      </c>
      <c r="S431" s="140">
        <v>0</v>
      </c>
      <c r="T431" s="141">
        <f t="shared" si="67"/>
        <v>0</v>
      </c>
      <c r="AR431" s="142" t="s">
        <v>489</v>
      </c>
      <c r="AT431" s="142" t="s">
        <v>165</v>
      </c>
      <c r="AU431" s="142" t="s">
        <v>86</v>
      </c>
      <c r="AY431" s="16" t="s">
        <v>162</v>
      </c>
      <c r="BE431" s="143">
        <f t="shared" si="68"/>
        <v>0</v>
      </c>
      <c r="BF431" s="143">
        <f t="shared" si="69"/>
        <v>0</v>
      </c>
      <c r="BG431" s="143">
        <f t="shared" si="70"/>
        <v>0</v>
      </c>
      <c r="BH431" s="143">
        <f t="shared" si="71"/>
        <v>0</v>
      </c>
      <c r="BI431" s="143">
        <f t="shared" si="72"/>
        <v>0</v>
      </c>
      <c r="BJ431" s="16" t="s">
        <v>86</v>
      </c>
      <c r="BK431" s="143">
        <f t="shared" si="73"/>
        <v>0</v>
      </c>
      <c r="BL431" s="16" t="s">
        <v>489</v>
      </c>
      <c r="BM431" s="142" t="s">
        <v>3086</v>
      </c>
    </row>
    <row r="432" spans="2:65" s="11" customFormat="1" ht="22.9" customHeight="1">
      <c r="B432" s="119"/>
      <c r="D432" s="120" t="s">
        <v>77</v>
      </c>
      <c r="E432" s="129" t="s">
        <v>3087</v>
      </c>
      <c r="F432" s="129" t="s">
        <v>3088</v>
      </c>
      <c r="I432" s="122"/>
      <c r="J432" s="130">
        <f>BK432</f>
        <v>0</v>
      </c>
      <c r="L432" s="119"/>
      <c r="M432" s="124"/>
      <c r="P432" s="125">
        <v>0</v>
      </c>
      <c r="R432" s="125">
        <v>0</v>
      </c>
      <c r="T432" s="126">
        <v>0</v>
      </c>
      <c r="AR432" s="120" t="s">
        <v>182</v>
      </c>
      <c r="AT432" s="127" t="s">
        <v>77</v>
      </c>
      <c r="AU432" s="127" t="s">
        <v>86</v>
      </c>
      <c r="AY432" s="120" t="s">
        <v>162</v>
      </c>
      <c r="BK432" s="128">
        <v>0</v>
      </c>
    </row>
    <row r="433" spans="2:65" s="11" customFormat="1" ht="25.9" customHeight="1">
      <c r="B433" s="119"/>
      <c r="D433" s="120" t="s">
        <v>77</v>
      </c>
      <c r="E433" s="121" t="s">
        <v>3089</v>
      </c>
      <c r="F433" s="121" t="s">
        <v>3090</v>
      </c>
      <c r="I433" s="122"/>
      <c r="J433" s="123">
        <f>BK433</f>
        <v>0</v>
      </c>
      <c r="L433" s="119"/>
      <c r="M433" s="124"/>
      <c r="P433" s="125">
        <f>SUM(P434:P460)</f>
        <v>0</v>
      </c>
      <c r="R433" s="125">
        <f>SUM(R434:R460)</f>
        <v>0</v>
      </c>
      <c r="T433" s="126">
        <f>SUM(T434:T460)</f>
        <v>0</v>
      </c>
      <c r="AR433" s="120" t="s">
        <v>182</v>
      </c>
      <c r="AT433" s="127" t="s">
        <v>77</v>
      </c>
      <c r="AU433" s="127" t="s">
        <v>78</v>
      </c>
      <c r="AY433" s="120" t="s">
        <v>162</v>
      </c>
      <c r="BK433" s="128">
        <f>SUM(BK434:BK460)</f>
        <v>0</v>
      </c>
    </row>
    <row r="434" spans="2:65" s="1" customFormat="1" ht="24.2" customHeight="1">
      <c r="B434" s="31"/>
      <c r="C434" s="131" t="s">
        <v>1707</v>
      </c>
      <c r="D434" s="131" t="s">
        <v>165</v>
      </c>
      <c r="E434" s="132" t="s">
        <v>3091</v>
      </c>
      <c r="F434" s="133" t="s">
        <v>3092</v>
      </c>
      <c r="G434" s="134" t="s">
        <v>1645</v>
      </c>
      <c r="H434" s="135">
        <v>2</v>
      </c>
      <c r="I434" s="136"/>
      <c r="J434" s="137">
        <f t="shared" ref="J434:J459" si="74">ROUND(I434*H434,2)</f>
        <v>0</v>
      </c>
      <c r="K434" s="133" t="s">
        <v>1</v>
      </c>
      <c r="L434" s="31"/>
      <c r="M434" s="138" t="s">
        <v>1</v>
      </c>
      <c r="N434" s="139" t="s">
        <v>43</v>
      </c>
      <c r="P434" s="140">
        <f t="shared" ref="P434:P459" si="75">O434*H434</f>
        <v>0</v>
      </c>
      <c r="Q434" s="140">
        <v>0</v>
      </c>
      <c r="R434" s="140">
        <f t="shared" ref="R434:R459" si="76">Q434*H434</f>
        <v>0</v>
      </c>
      <c r="S434" s="140">
        <v>0</v>
      </c>
      <c r="T434" s="141">
        <f t="shared" ref="T434:T459" si="77">S434*H434</f>
        <v>0</v>
      </c>
      <c r="AR434" s="142" t="s">
        <v>489</v>
      </c>
      <c r="AT434" s="142" t="s">
        <v>165</v>
      </c>
      <c r="AU434" s="142" t="s">
        <v>86</v>
      </c>
      <c r="AY434" s="16" t="s">
        <v>162</v>
      </c>
      <c r="BE434" s="143">
        <f t="shared" ref="BE434:BE459" si="78">IF(N434="základní",J434,0)</f>
        <v>0</v>
      </c>
      <c r="BF434" s="143">
        <f t="shared" ref="BF434:BF459" si="79">IF(N434="snížená",J434,0)</f>
        <v>0</v>
      </c>
      <c r="BG434" s="143">
        <f t="shared" ref="BG434:BG459" si="80">IF(N434="zákl. přenesená",J434,0)</f>
        <v>0</v>
      </c>
      <c r="BH434" s="143">
        <f t="shared" ref="BH434:BH459" si="81">IF(N434="sníž. přenesená",J434,0)</f>
        <v>0</v>
      </c>
      <c r="BI434" s="143">
        <f t="shared" ref="BI434:BI459" si="82">IF(N434="nulová",J434,0)</f>
        <v>0</v>
      </c>
      <c r="BJ434" s="16" t="s">
        <v>86</v>
      </c>
      <c r="BK434" s="143">
        <f t="shared" ref="BK434:BK459" si="83">ROUND(I434*H434,2)</f>
        <v>0</v>
      </c>
      <c r="BL434" s="16" t="s">
        <v>489</v>
      </c>
      <c r="BM434" s="142" t="s">
        <v>3093</v>
      </c>
    </row>
    <row r="435" spans="2:65" s="1" customFormat="1" ht="24.2" customHeight="1">
      <c r="B435" s="31"/>
      <c r="C435" s="173" t="s">
        <v>1711</v>
      </c>
      <c r="D435" s="173" t="s">
        <v>644</v>
      </c>
      <c r="E435" s="174" t="s">
        <v>3094</v>
      </c>
      <c r="F435" s="175" t="s">
        <v>3092</v>
      </c>
      <c r="G435" s="176" t="s">
        <v>1645</v>
      </c>
      <c r="H435" s="177">
        <v>2</v>
      </c>
      <c r="I435" s="178"/>
      <c r="J435" s="179">
        <f t="shared" si="74"/>
        <v>0</v>
      </c>
      <c r="K435" s="175" t="s">
        <v>1</v>
      </c>
      <c r="L435" s="180"/>
      <c r="M435" s="181" t="s">
        <v>1</v>
      </c>
      <c r="N435" s="182" t="s">
        <v>43</v>
      </c>
      <c r="P435" s="140">
        <f t="shared" si="75"/>
        <v>0</v>
      </c>
      <c r="Q435" s="140">
        <v>0</v>
      </c>
      <c r="R435" s="140">
        <f t="shared" si="76"/>
        <v>0</v>
      </c>
      <c r="S435" s="140">
        <v>0</v>
      </c>
      <c r="T435" s="141">
        <f t="shared" si="77"/>
        <v>0</v>
      </c>
      <c r="AR435" s="142" t="s">
        <v>1727</v>
      </c>
      <c r="AT435" s="142" t="s">
        <v>644</v>
      </c>
      <c r="AU435" s="142" t="s">
        <v>86</v>
      </c>
      <c r="AY435" s="16" t="s">
        <v>162</v>
      </c>
      <c r="BE435" s="143">
        <f t="shared" si="78"/>
        <v>0</v>
      </c>
      <c r="BF435" s="143">
        <f t="shared" si="79"/>
        <v>0</v>
      </c>
      <c r="BG435" s="143">
        <f t="shared" si="80"/>
        <v>0</v>
      </c>
      <c r="BH435" s="143">
        <f t="shared" si="81"/>
        <v>0</v>
      </c>
      <c r="BI435" s="143">
        <f t="shared" si="82"/>
        <v>0</v>
      </c>
      <c r="BJ435" s="16" t="s">
        <v>86</v>
      </c>
      <c r="BK435" s="143">
        <f t="shared" si="83"/>
        <v>0</v>
      </c>
      <c r="BL435" s="16" t="s">
        <v>489</v>
      </c>
      <c r="BM435" s="142" t="s">
        <v>3095</v>
      </c>
    </row>
    <row r="436" spans="2:65" s="1" customFormat="1" ht="16.5" customHeight="1">
      <c r="B436" s="31"/>
      <c r="C436" s="131" t="s">
        <v>1715</v>
      </c>
      <c r="D436" s="131" t="s">
        <v>165</v>
      </c>
      <c r="E436" s="132" t="s">
        <v>3096</v>
      </c>
      <c r="F436" s="133" t="s">
        <v>3097</v>
      </c>
      <c r="G436" s="134" t="s">
        <v>1645</v>
      </c>
      <c r="H436" s="135">
        <v>20</v>
      </c>
      <c r="I436" s="136"/>
      <c r="J436" s="137">
        <f t="shared" si="74"/>
        <v>0</v>
      </c>
      <c r="K436" s="133" t="s">
        <v>1</v>
      </c>
      <c r="L436" s="31"/>
      <c r="M436" s="138" t="s">
        <v>1</v>
      </c>
      <c r="N436" s="139" t="s">
        <v>43</v>
      </c>
      <c r="P436" s="140">
        <f t="shared" si="75"/>
        <v>0</v>
      </c>
      <c r="Q436" s="140">
        <v>0</v>
      </c>
      <c r="R436" s="140">
        <f t="shared" si="76"/>
        <v>0</v>
      </c>
      <c r="S436" s="140">
        <v>0</v>
      </c>
      <c r="T436" s="141">
        <f t="shared" si="77"/>
        <v>0</v>
      </c>
      <c r="AR436" s="142" t="s">
        <v>489</v>
      </c>
      <c r="AT436" s="142" t="s">
        <v>165</v>
      </c>
      <c r="AU436" s="142" t="s">
        <v>86</v>
      </c>
      <c r="AY436" s="16" t="s">
        <v>162</v>
      </c>
      <c r="BE436" s="143">
        <f t="shared" si="78"/>
        <v>0</v>
      </c>
      <c r="BF436" s="143">
        <f t="shared" si="79"/>
        <v>0</v>
      </c>
      <c r="BG436" s="143">
        <f t="shared" si="80"/>
        <v>0</v>
      </c>
      <c r="BH436" s="143">
        <f t="shared" si="81"/>
        <v>0</v>
      </c>
      <c r="BI436" s="143">
        <f t="shared" si="82"/>
        <v>0</v>
      </c>
      <c r="BJ436" s="16" t="s">
        <v>86</v>
      </c>
      <c r="BK436" s="143">
        <f t="shared" si="83"/>
        <v>0</v>
      </c>
      <c r="BL436" s="16" t="s">
        <v>489</v>
      </c>
      <c r="BM436" s="142" t="s">
        <v>3098</v>
      </c>
    </row>
    <row r="437" spans="2:65" s="1" customFormat="1" ht="16.5" customHeight="1">
      <c r="B437" s="31"/>
      <c r="C437" s="173" t="s">
        <v>1719</v>
      </c>
      <c r="D437" s="173" t="s">
        <v>644</v>
      </c>
      <c r="E437" s="174" t="s">
        <v>3099</v>
      </c>
      <c r="F437" s="175" t="s">
        <v>3097</v>
      </c>
      <c r="G437" s="176" t="s">
        <v>1645</v>
      </c>
      <c r="H437" s="177">
        <v>20</v>
      </c>
      <c r="I437" s="178"/>
      <c r="J437" s="179">
        <f t="shared" si="74"/>
        <v>0</v>
      </c>
      <c r="K437" s="175" t="s">
        <v>1</v>
      </c>
      <c r="L437" s="180"/>
      <c r="M437" s="181" t="s">
        <v>1</v>
      </c>
      <c r="N437" s="182" t="s">
        <v>43</v>
      </c>
      <c r="P437" s="140">
        <f t="shared" si="75"/>
        <v>0</v>
      </c>
      <c r="Q437" s="140">
        <v>0</v>
      </c>
      <c r="R437" s="140">
        <f t="shared" si="76"/>
        <v>0</v>
      </c>
      <c r="S437" s="140">
        <v>0</v>
      </c>
      <c r="T437" s="141">
        <f t="shared" si="77"/>
        <v>0</v>
      </c>
      <c r="AR437" s="142" t="s">
        <v>1727</v>
      </c>
      <c r="AT437" s="142" t="s">
        <v>644</v>
      </c>
      <c r="AU437" s="142" t="s">
        <v>86</v>
      </c>
      <c r="AY437" s="16" t="s">
        <v>162</v>
      </c>
      <c r="BE437" s="143">
        <f t="shared" si="78"/>
        <v>0</v>
      </c>
      <c r="BF437" s="143">
        <f t="shared" si="79"/>
        <v>0</v>
      </c>
      <c r="BG437" s="143">
        <f t="shared" si="80"/>
        <v>0</v>
      </c>
      <c r="BH437" s="143">
        <f t="shared" si="81"/>
        <v>0</v>
      </c>
      <c r="BI437" s="143">
        <f t="shared" si="82"/>
        <v>0</v>
      </c>
      <c r="BJ437" s="16" t="s">
        <v>86</v>
      </c>
      <c r="BK437" s="143">
        <f t="shared" si="83"/>
        <v>0</v>
      </c>
      <c r="BL437" s="16" t="s">
        <v>489</v>
      </c>
      <c r="BM437" s="142" t="s">
        <v>3100</v>
      </c>
    </row>
    <row r="438" spans="2:65" s="1" customFormat="1" ht="21.75" customHeight="1">
      <c r="B438" s="31"/>
      <c r="C438" s="131" t="s">
        <v>1723</v>
      </c>
      <c r="D438" s="131" t="s">
        <v>165</v>
      </c>
      <c r="E438" s="132" t="s">
        <v>3101</v>
      </c>
      <c r="F438" s="133" t="s">
        <v>3102</v>
      </c>
      <c r="G438" s="134" t="s">
        <v>1645</v>
      </c>
      <c r="H438" s="135">
        <v>7</v>
      </c>
      <c r="I438" s="136"/>
      <c r="J438" s="137">
        <f t="shared" si="74"/>
        <v>0</v>
      </c>
      <c r="K438" s="133" t="s">
        <v>1</v>
      </c>
      <c r="L438" s="31"/>
      <c r="M438" s="138" t="s">
        <v>1</v>
      </c>
      <c r="N438" s="139" t="s">
        <v>43</v>
      </c>
      <c r="P438" s="140">
        <f t="shared" si="75"/>
        <v>0</v>
      </c>
      <c r="Q438" s="140">
        <v>0</v>
      </c>
      <c r="R438" s="140">
        <f t="shared" si="76"/>
        <v>0</v>
      </c>
      <c r="S438" s="140">
        <v>0</v>
      </c>
      <c r="T438" s="141">
        <f t="shared" si="77"/>
        <v>0</v>
      </c>
      <c r="AR438" s="142" t="s">
        <v>489</v>
      </c>
      <c r="AT438" s="142" t="s">
        <v>165</v>
      </c>
      <c r="AU438" s="142" t="s">
        <v>86</v>
      </c>
      <c r="AY438" s="16" t="s">
        <v>162</v>
      </c>
      <c r="BE438" s="143">
        <f t="shared" si="78"/>
        <v>0</v>
      </c>
      <c r="BF438" s="143">
        <f t="shared" si="79"/>
        <v>0</v>
      </c>
      <c r="BG438" s="143">
        <f t="shared" si="80"/>
        <v>0</v>
      </c>
      <c r="BH438" s="143">
        <f t="shared" si="81"/>
        <v>0</v>
      </c>
      <c r="BI438" s="143">
        <f t="shared" si="82"/>
        <v>0</v>
      </c>
      <c r="BJ438" s="16" t="s">
        <v>86</v>
      </c>
      <c r="BK438" s="143">
        <f t="shared" si="83"/>
        <v>0</v>
      </c>
      <c r="BL438" s="16" t="s">
        <v>489</v>
      </c>
      <c r="BM438" s="142" t="s">
        <v>3103</v>
      </c>
    </row>
    <row r="439" spans="2:65" s="1" customFormat="1" ht="21.75" customHeight="1">
      <c r="B439" s="31"/>
      <c r="C439" s="173" t="s">
        <v>1727</v>
      </c>
      <c r="D439" s="173" t="s">
        <v>644</v>
      </c>
      <c r="E439" s="174" t="s">
        <v>3104</v>
      </c>
      <c r="F439" s="175" t="s">
        <v>3102</v>
      </c>
      <c r="G439" s="176" t="s">
        <v>1645</v>
      </c>
      <c r="H439" s="177">
        <v>7</v>
      </c>
      <c r="I439" s="178"/>
      <c r="J439" s="179">
        <f t="shared" si="74"/>
        <v>0</v>
      </c>
      <c r="K439" s="175" t="s">
        <v>1</v>
      </c>
      <c r="L439" s="180"/>
      <c r="M439" s="181" t="s">
        <v>1</v>
      </c>
      <c r="N439" s="182" t="s">
        <v>43</v>
      </c>
      <c r="P439" s="140">
        <f t="shared" si="75"/>
        <v>0</v>
      </c>
      <c r="Q439" s="140">
        <v>0</v>
      </c>
      <c r="R439" s="140">
        <f t="shared" si="76"/>
        <v>0</v>
      </c>
      <c r="S439" s="140">
        <v>0</v>
      </c>
      <c r="T439" s="141">
        <f t="shared" si="77"/>
        <v>0</v>
      </c>
      <c r="AR439" s="142" t="s">
        <v>1727</v>
      </c>
      <c r="AT439" s="142" t="s">
        <v>644</v>
      </c>
      <c r="AU439" s="142" t="s">
        <v>86</v>
      </c>
      <c r="AY439" s="16" t="s">
        <v>162</v>
      </c>
      <c r="BE439" s="143">
        <f t="shared" si="78"/>
        <v>0</v>
      </c>
      <c r="BF439" s="143">
        <f t="shared" si="79"/>
        <v>0</v>
      </c>
      <c r="BG439" s="143">
        <f t="shared" si="80"/>
        <v>0</v>
      </c>
      <c r="BH439" s="143">
        <f t="shared" si="81"/>
        <v>0</v>
      </c>
      <c r="BI439" s="143">
        <f t="shared" si="82"/>
        <v>0</v>
      </c>
      <c r="BJ439" s="16" t="s">
        <v>86</v>
      </c>
      <c r="BK439" s="143">
        <f t="shared" si="83"/>
        <v>0</v>
      </c>
      <c r="BL439" s="16" t="s">
        <v>489</v>
      </c>
      <c r="BM439" s="142" t="s">
        <v>3105</v>
      </c>
    </row>
    <row r="440" spans="2:65" s="1" customFormat="1" ht="24.2" customHeight="1">
      <c r="B440" s="31"/>
      <c r="C440" s="131" t="s">
        <v>1731</v>
      </c>
      <c r="D440" s="131" t="s">
        <v>165</v>
      </c>
      <c r="E440" s="132" t="s">
        <v>3106</v>
      </c>
      <c r="F440" s="133" t="s">
        <v>3107</v>
      </c>
      <c r="G440" s="134" t="s">
        <v>1645</v>
      </c>
      <c r="H440" s="135">
        <v>31</v>
      </c>
      <c r="I440" s="136"/>
      <c r="J440" s="137">
        <f t="shared" si="74"/>
        <v>0</v>
      </c>
      <c r="K440" s="133" t="s">
        <v>1</v>
      </c>
      <c r="L440" s="31"/>
      <c r="M440" s="138" t="s">
        <v>1</v>
      </c>
      <c r="N440" s="139" t="s">
        <v>43</v>
      </c>
      <c r="P440" s="140">
        <f t="shared" si="75"/>
        <v>0</v>
      </c>
      <c r="Q440" s="140">
        <v>0</v>
      </c>
      <c r="R440" s="140">
        <f t="shared" si="76"/>
        <v>0</v>
      </c>
      <c r="S440" s="140">
        <v>0</v>
      </c>
      <c r="T440" s="141">
        <f t="shared" si="77"/>
        <v>0</v>
      </c>
      <c r="AR440" s="142" t="s">
        <v>489</v>
      </c>
      <c r="AT440" s="142" t="s">
        <v>165</v>
      </c>
      <c r="AU440" s="142" t="s">
        <v>86</v>
      </c>
      <c r="AY440" s="16" t="s">
        <v>162</v>
      </c>
      <c r="BE440" s="143">
        <f t="shared" si="78"/>
        <v>0</v>
      </c>
      <c r="BF440" s="143">
        <f t="shared" si="79"/>
        <v>0</v>
      </c>
      <c r="BG440" s="143">
        <f t="shared" si="80"/>
        <v>0</v>
      </c>
      <c r="BH440" s="143">
        <f t="shared" si="81"/>
        <v>0</v>
      </c>
      <c r="BI440" s="143">
        <f t="shared" si="82"/>
        <v>0</v>
      </c>
      <c r="BJ440" s="16" t="s">
        <v>86</v>
      </c>
      <c r="BK440" s="143">
        <f t="shared" si="83"/>
        <v>0</v>
      </c>
      <c r="BL440" s="16" t="s">
        <v>489</v>
      </c>
      <c r="BM440" s="142" t="s">
        <v>3108</v>
      </c>
    </row>
    <row r="441" spans="2:65" s="1" customFormat="1" ht="24.2" customHeight="1">
      <c r="B441" s="31"/>
      <c r="C441" s="173" t="s">
        <v>1735</v>
      </c>
      <c r="D441" s="173" t="s">
        <v>644</v>
      </c>
      <c r="E441" s="174" t="s">
        <v>3109</v>
      </c>
      <c r="F441" s="175" t="s">
        <v>3107</v>
      </c>
      <c r="G441" s="176" t="s">
        <v>1645</v>
      </c>
      <c r="H441" s="177">
        <v>31</v>
      </c>
      <c r="I441" s="178"/>
      <c r="J441" s="179">
        <f t="shared" si="74"/>
        <v>0</v>
      </c>
      <c r="K441" s="175" t="s">
        <v>1</v>
      </c>
      <c r="L441" s="180"/>
      <c r="M441" s="181" t="s">
        <v>1</v>
      </c>
      <c r="N441" s="182" t="s">
        <v>43</v>
      </c>
      <c r="P441" s="140">
        <f t="shared" si="75"/>
        <v>0</v>
      </c>
      <c r="Q441" s="140">
        <v>0</v>
      </c>
      <c r="R441" s="140">
        <f t="shared" si="76"/>
        <v>0</v>
      </c>
      <c r="S441" s="140">
        <v>0</v>
      </c>
      <c r="T441" s="141">
        <f t="shared" si="77"/>
        <v>0</v>
      </c>
      <c r="AR441" s="142" t="s">
        <v>1727</v>
      </c>
      <c r="AT441" s="142" t="s">
        <v>644</v>
      </c>
      <c r="AU441" s="142" t="s">
        <v>86</v>
      </c>
      <c r="AY441" s="16" t="s">
        <v>162</v>
      </c>
      <c r="BE441" s="143">
        <f t="shared" si="78"/>
        <v>0</v>
      </c>
      <c r="BF441" s="143">
        <f t="shared" si="79"/>
        <v>0</v>
      </c>
      <c r="BG441" s="143">
        <f t="shared" si="80"/>
        <v>0</v>
      </c>
      <c r="BH441" s="143">
        <f t="shared" si="81"/>
        <v>0</v>
      </c>
      <c r="BI441" s="143">
        <f t="shared" si="82"/>
        <v>0</v>
      </c>
      <c r="BJ441" s="16" t="s">
        <v>86</v>
      </c>
      <c r="BK441" s="143">
        <f t="shared" si="83"/>
        <v>0</v>
      </c>
      <c r="BL441" s="16" t="s">
        <v>489</v>
      </c>
      <c r="BM441" s="142" t="s">
        <v>3110</v>
      </c>
    </row>
    <row r="442" spans="2:65" s="1" customFormat="1" ht="16.5" customHeight="1">
      <c r="B442" s="31"/>
      <c r="C442" s="131" t="s">
        <v>1739</v>
      </c>
      <c r="D442" s="131" t="s">
        <v>165</v>
      </c>
      <c r="E442" s="132" t="s">
        <v>3111</v>
      </c>
      <c r="F442" s="133" t="s">
        <v>3112</v>
      </c>
      <c r="G442" s="134" t="s">
        <v>644</v>
      </c>
      <c r="H442" s="135">
        <v>8</v>
      </c>
      <c r="I442" s="136"/>
      <c r="J442" s="137">
        <f t="shared" si="74"/>
        <v>0</v>
      </c>
      <c r="K442" s="133" t="s">
        <v>1</v>
      </c>
      <c r="L442" s="31"/>
      <c r="M442" s="138" t="s">
        <v>1</v>
      </c>
      <c r="N442" s="139" t="s">
        <v>43</v>
      </c>
      <c r="P442" s="140">
        <f t="shared" si="75"/>
        <v>0</v>
      </c>
      <c r="Q442" s="140">
        <v>0</v>
      </c>
      <c r="R442" s="140">
        <f t="shared" si="76"/>
        <v>0</v>
      </c>
      <c r="S442" s="140">
        <v>0</v>
      </c>
      <c r="T442" s="141">
        <f t="shared" si="77"/>
        <v>0</v>
      </c>
      <c r="AR442" s="142" t="s">
        <v>489</v>
      </c>
      <c r="AT442" s="142" t="s">
        <v>165</v>
      </c>
      <c r="AU442" s="142" t="s">
        <v>86</v>
      </c>
      <c r="AY442" s="16" t="s">
        <v>162</v>
      </c>
      <c r="BE442" s="143">
        <f t="shared" si="78"/>
        <v>0</v>
      </c>
      <c r="BF442" s="143">
        <f t="shared" si="79"/>
        <v>0</v>
      </c>
      <c r="BG442" s="143">
        <f t="shared" si="80"/>
        <v>0</v>
      </c>
      <c r="BH442" s="143">
        <f t="shared" si="81"/>
        <v>0</v>
      </c>
      <c r="BI442" s="143">
        <f t="shared" si="82"/>
        <v>0</v>
      </c>
      <c r="BJ442" s="16" t="s">
        <v>86</v>
      </c>
      <c r="BK442" s="143">
        <f t="shared" si="83"/>
        <v>0</v>
      </c>
      <c r="BL442" s="16" t="s">
        <v>489</v>
      </c>
      <c r="BM442" s="142" t="s">
        <v>3113</v>
      </c>
    </row>
    <row r="443" spans="2:65" s="1" customFormat="1" ht="16.5" customHeight="1">
      <c r="B443" s="31"/>
      <c r="C443" s="173" t="s">
        <v>1743</v>
      </c>
      <c r="D443" s="173" t="s">
        <v>644</v>
      </c>
      <c r="E443" s="174" t="s">
        <v>3114</v>
      </c>
      <c r="F443" s="175" t="s">
        <v>3112</v>
      </c>
      <c r="G443" s="176" t="s">
        <v>644</v>
      </c>
      <c r="H443" s="177">
        <v>8</v>
      </c>
      <c r="I443" s="178"/>
      <c r="J443" s="179">
        <f t="shared" si="74"/>
        <v>0</v>
      </c>
      <c r="K443" s="175" t="s">
        <v>1</v>
      </c>
      <c r="L443" s="180"/>
      <c r="M443" s="181" t="s">
        <v>1</v>
      </c>
      <c r="N443" s="182" t="s">
        <v>43</v>
      </c>
      <c r="P443" s="140">
        <f t="shared" si="75"/>
        <v>0</v>
      </c>
      <c r="Q443" s="140">
        <v>0</v>
      </c>
      <c r="R443" s="140">
        <f t="shared" si="76"/>
        <v>0</v>
      </c>
      <c r="S443" s="140">
        <v>0</v>
      </c>
      <c r="T443" s="141">
        <f t="shared" si="77"/>
        <v>0</v>
      </c>
      <c r="AR443" s="142" t="s">
        <v>1727</v>
      </c>
      <c r="AT443" s="142" t="s">
        <v>644</v>
      </c>
      <c r="AU443" s="142" t="s">
        <v>86</v>
      </c>
      <c r="AY443" s="16" t="s">
        <v>162</v>
      </c>
      <c r="BE443" s="143">
        <f t="shared" si="78"/>
        <v>0</v>
      </c>
      <c r="BF443" s="143">
        <f t="shared" si="79"/>
        <v>0</v>
      </c>
      <c r="BG443" s="143">
        <f t="shared" si="80"/>
        <v>0</v>
      </c>
      <c r="BH443" s="143">
        <f t="shared" si="81"/>
        <v>0</v>
      </c>
      <c r="BI443" s="143">
        <f t="shared" si="82"/>
        <v>0</v>
      </c>
      <c r="BJ443" s="16" t="s">
        <v>86</v>
      </c>
      <c r="BK443" s="143">
        <f t="shared" si="83"/>
        <v>0</v>
      </c>
      <c r="BL443" s="16" t="s">
        <v>489</v>
      </c>
      <c r="BM443" s="142" t="s">
        <v>3115</v>
      </c>
    </row>
    <row r="444" spans="2:65" s="1" customFormat="1" ht="21.75" customHeight="1">
      <c r="B444" s="31"/>
      <c r="C444" s="131" t="s">
        <v>1747</v>
      </c>
      <c r="D444" s="131" t="s">
        <v>165</v>
      </c>
      <c r="E444" s="132" t="s">
        <v>3116</v>
      </c>
      <c r="F444" s="133" t="s">
        <v>3117</v>
      </c>
      <c r="G444" s="134" t="s">
        <v>1645</v>
      </c>
      <c r="H444" s="135">
        <v>5</v>
      </c>
      <c r="I444" s="136"/>
      <c r="J444" s="137">
        <f t="shared" si="74"/>
        <v>0</v>
      </c>
      <c r="K444" s="133" t="s">
        <v>1</v>
      </c>
      <c r="L444" s="31"/>
      <c r="M444" s="138" t="s">
        <v>1</v>
      </c>
      <c r="N444" s="139" t="s">
        <v>43</v>
      </c>
      <c r="P444" s="140">
        <f t="shared" si="75"/>
        <v>0</v>
      </c>
      <c r="Q444" s="140">
        <v>0</v>
      </c>
      <c r="R444" s="140">
        <f t="shared" si="76"/>
        <v>0</v>
      </c>
      <c r="S444" s="140">
        <v>0</v>
      </c>
      <c r="T444" s="141">
        <f t="shared" si="77"/>
        <v>0</v>
      </c>
      <c r="AR444" s="142" t="s">
        <v>489</v>
      </c>
      <c r="AT444" s="142" t="s">
        <v>165</v>
      </c>
      <c r="AU444" s="142" t="s">
        <v>86</v>
      </c>
      <c r="AY444" s="16" t="s">
        <v>162</v>
      </c>
      <c r="BE444" s="143">
        <f t="shared" si="78"/>
        <v>0</v>
      </c>
      <c r="BF444" s="143">
        <f t="shared" si="79"/>
        <v>0</v>
      </c>
      <c r="BG444" s="143">
        <f t="shared" si="80"/>
        <v>0</v>
      </c>
      <c r="BH444" s="143">
        <f t="shared" si="81"/>
        <v>0</v>
      </c>
      <c r="BI444" s="143">
        <f t="shared" si="82"/>
        <v>0</v>
      </c>
      <c r="BJ444" s="16" t="s">
        <v>86</v>
      </c>
      <c r="BK444" s="143">
        <f t="shared" si="83"/>
        <v>0</v>
      </c>
      <c r="BL444" s="16" t="s">
        <v>489</v>
      </c>
      <c r="BM444" s="142" t="s">
        <v>3118</v>
      </c>
    </row>
    <row r="445" spans="2:65" s="1" customFormat="1" ht="21.75" customHeight="1">
      <c r="B445" s="31"/>
      <c r="C445" s="173" t="s">
        <v>1751</v>
      </c>
      <c r="D445" s="173" t="s">
        <v>644</v>
      </c>
      <c r="E445" s="174" t="s">
        <v>3119</v>
      </c>
      <c r="F445" s="175" t="s">
        <v>3117</v>
      </c>
      <c r="G445" s="176" t="s">
        <v>1645</v>
      </c>
      <c r="H445" s="177">
        <v>5</v>
      </c>
      <c r="I445" s="178"/>
      <c r="J445" s="179">
        <f t="shared" si="74"/>
        <v>0</v>
      </c>
      <c r="K445" s="175" t="s">
        <v>1</v>
      </c>
      <c r="L445" s="180"/>
      <c r="M445" s="181" t="s">
        <v>1</v>
      </c>
      <c r="N445" s="182" t="s">
        <v>43</v>
      </c>
      <c r="P445" s="140">
        <f t="shared" si="75"/>
        <v>0</v>
      </c>
      <c r="Q445" s="140">
        <v>0</v>
      </c>
      <c r="R445" s="140">
        <f t="shared" si="76"/>
        <v>0</v>
      </c>
      <c r="S445" s="140">
        <v>0</v>
      </c>
      <c r="T445" s="141">
        <f t="shared" si="77"/>
        <v>0</v>
      </c>
      <c r="AR445" s="142" t="s">
        <v>1727</v>
      </c>
      <c r="AT445" s="142" t="s">
        <v>644</v>
      </c>
      <c r="AU445" s="142" t="s">
        <v>86</v>
      </c>
      <c r="AY445" s="16" t="s">
        <v>162</v>
      </c>
      <c r="BE445" s="143">
        <f t="shared" si="78"/>
        <v>0</v>
      </c>
      <c r="BF445" s="143">
        <f t="shared" si="79"/>
        <v>0</v>
      </c>
      <c r="BG445" s="143">
        <f t="shared" si="80"/>
        <v>0</v>
      </c>
      <c r="BH445" s="143">
        <f t="shared" si="81"/>
        <v>0</v>
      </c>
      <c r="BI445" s="143">
        <f t="shared" si="82"/>
        <v>0</v>
      </c>
      <c r="BJ445" s="16" t="s">
        <v>86</v>
      </c>
      <c r="BK445" s="143">
        <f t="shared" si="83"/>
        <v>0</v>
      </c>
      <c r="BL445" s="16" t="s">
        <v>489</v>
      </c>
      <c r="BM445" s="142" t="s">
        <v>3120</v>
      </c>
    </row>
    <row r="446" spans="2:65" s="1" customFormat="1" ht="37.9" customHeight="1">
      <c r="B446" s="31"/>
      <c r="C446" s="131" t="s">
        <v>1755</v>
      </c>
      <c r="D446" s="131" t="s">
        <v>165</v>
      </c>
      <c r="E446" s="132" t="s">
        <v>3121</v>
      </c>
      <c r="F446" s="133" t="s">
        <v>3122</v>
      </c>
      <c r="G446" s="134" t="s">
        <v>1645</v>
      </c>
      <c r="H446" s="135">
        <v>1</v>
      </c>
      <c r="I446" s="136"/>
      <c r="J446" s="137">
        <f t="shared" si="74"/>
        <v>0</v>
      </c>
      <c r="K446" s="133" t="s">
        <v>1</v>
      </c>
      <c r="L446" s="31"/>
      <c r="M446" s="138" t="s">
        <v>1</v>
      </c>
      <c r="N446" s="139" t="s">
        <v>43</v>
      </c>
      <c r="P446" s="140">
        <f t="shared" si="75"/>
        <v>0</v>
      </c>
      <c r="Q446" s="140">
        <v>0</v>
      </c>
      <c r="R446" s="140">
        <f t="shared" si="76"/>
        <v>0</v>
      </c>
      <c r="S446" s="140">
        <v>0</v>
      </c>
      <c r="T446" s="141">
        <f t="shared" si="77"/>
        <v>0</v>
      </c>
      <c r="AR446" s="142" t="s">
        <v>489</v>
      </c>
      <c r="AT446" s="142" t="s">
        <v>165</v>
      </c>
      <c r="AU446" s="142" t="s">
        <v>86</v>
      </c>
      <c r="AY446" s="16" t="s">
        <v>162</v>
      </c>
      <c r="BE446" s="143">
        <f t="shared" si="78"/>
        <v>0</v>
      </c>
      <c r="BF446" s="143">
        <f t="shared" si="79"/>
        <v>0</v>
      </c>
      <c r="BG446" s="143">
        <f t="shared" si="80"/>
        <v>0</v>
      </c>
      <c r="BH446" s="143">
        <f t="shared" si="81"/>
        <v>0</v>
      </c>
      <c r="BI446" s="143">
        <f t="shared" si="82"/>
        <v>0</v>
      </c>
      <c r="BJ446" s="16" t="s">
        <v>86</v>
      </c>
      <c r="BK446" s="143">
        <f t="shared" si="83"/>
        <v>0</v>
      </c>
      <c r="BL446" s="16" t="s">
        <v>489</v>
      </c>
      <c r="BM446" s="142" t="s">
        <v>3123</v>
      </c>
    </row>
    <row r="447" spans="2:65" s="1" customFormat="1" ht="37.9" customHeight="1">
      <c r="B447" s="31"/>
      <c r="C447" s="173" t="s">
        <v>1759</v>
      </c>
      <c r="D447" s="173" t="s">
        <v>644</v>
      </c>
      <c r="E447" s="174" t="s">
        <v>3124</v>
      </c>
      <c r="F447" s="175" t="s">
        <v>3122</v>
      </c>
      <c r="G447" s="176" t="s">
        <v>1645</v>
      </c>
      <c r="H447" s="177">
        <v>1</v>
      </c>
      <c r="I447" s="178"/>
      <c r="J447" s="179">
        <f t="shared" si="74"/>
        <v>0</v>
      </c>
      <c r="K447" s="175" t="s">
        <v>1</v>
      </c>
      <c r="L447" s="180"/>
      <c r="M447" s="181" t="s">
        <v>1</v>
      </c>
      <c r="N447" s="182" t="s">
        <v>43</v>
      </c>
      <c r="P447" s="140">
        <f t="shared" si="75"/>
        <v>0</v>
      </c>
      <c r="Q447" s="140">
        <v>0</v>
      </c>
      <c r="R447" s="140">
        <f t="shared" si="76"/>
        <v>0</v>
      </c>
      <c r="S447" s="140">
        <v>0</v>
      </c>
      <c r="T447" s="141">
        <f t="shared" si="77"/>
        <v>0</v>
      </c>
      <c r="AR447" s="142" t="s">
        <v>1727</v>
      </c>
      <c r="AT447" s="142" t="s">
        <v>644</v>
      </c>
      <c r="AU447" s="142" t="s">
        <v>86</v>
      </c>
      <c r="AY447" s="16" t="s">
        <v>162</v>
      </c>
      <c r="BE447" s="143">
        <f t="shared" si="78"/>
        <v>0</v>
      </c>
      <c r="BF447" s="143">
        <f t="shared" si="79"/>
        <v>0</v>
      </c>
      <c r="BG447" s="143">
        <f t="shared" si="80"/>
        <v>0</v>
      </c>
      <c r="BH447" s="143">
        <f t="shared" si="81"/>
        <v>0</v>
      </c>
      <c r="BI447" s="143">
        <f t="shared" si="82"/>
        <v>0</v>
      </c>
      <c r="BJ447" s="16" t="s">
        <v>86</v>
      </c>
      <c r="BK447" s="143">
        <f t="shared" si="83"/>
        <v>0</v>
      </c>
      <c r="BL447" s="16" t="s">
        <v>489</v>
      </c>
      <c r="BM447" s="142" t="s">
        <v>3125</v>
      </c>
    </row>
    <row r="448" spans="2:65" s="1" customFormat="1" ht="24.2" customHeight="1">
      <c r="B448" s="31"/>
      <c r="C448" s="131" t="s">
        <v>1763</v>
      </c>
      <c r="D448" s="131" t="s">
        <v>165</v>
      </c>
      <c r="E448" s="132" t="s">
        <v>3126</v>
      </c>
      <c r="F448" s="133" t="s">
        <v>3127</v>
      </c>
      <c r="G448" s="134" t="s">
        <v>1645</v>
      </c>
      <c r="H448" s="135">
        <v>1</v>
      </c>
      <c r="I448" s="136"/>
      <c r="J448" s="137">
        <f t="shared" si="74"/>
        <v>0</v>
      </c>
      <c r="K448" s="133" t="s">
        <v>1</v>
      </c>
      <c r="L448" s="31"/>
      <c r="M448" s="138" t="s">
        <v>1</v>
      </c>
      <c r="N448" s="139" t="s">
        <v>43</v>
      </c>
      <c r="P448" s="140">
        <f t="shared" si="75"/>
        <v>0</v>
      </c>
      <c r="Q448" s="140">
        <v>0</v>
      </c>
      <c r="R448" s="140">
        <f t="shared" si="76"/>
        <v>0</v>
      </c>
      <c r="S448" s="140">
        <v>0</v>
      </c>
      <c r="T448" s="141">
        <f t="shared" si="77"/>
        <v>0</v>
      </c>
      <c r="AR448" s="142" t="s">
        <v>489</v>
      </c>
      <c r="AT448" s="142" t="s">
        <v>165</v>
      </c>
      <c r="AU448" s="142" t="s">
        <v>86</v>
      </c>
      <c r="AY448" s="16" t="s">
        <v>162</v>
      </c>
      <c r="BE448" s="143">
        <f t="shared" si="78"/>
        <v>0</v>
      </c>
      <c r="BF448" s="143">
        <f t="shared" si="79"/>
        <v>0</v>
      </c>
      <c r="BG448" s="143">
        <f t="shared" si="80"/>
        <v>0</v>
      </c>
      <c r="BH448" s="143">
        <f t="shared" si="81"/>
        <v>0</v>
      </c>
      <c r="BI448" s="143">
        <f t="shared" si="82"/>
        <v>0</v>
      </c>
      <c r="BJ448" s="16" t="s">
        <v>86</v>
      </c>
      <c r="BK448" s="143">
        <f t="shared" si="83"/>
        <v>0</v>
      </c>
      <c r="BL448" s="16" t="s">
        <v>489</v>
      </c>
      <c r="BM448" s="142" t="s">
        <v>3128</v>
      </c>
    </row>
    <row r="449" spans="2:65" s="1" customFormat="1" ht="24.2" customHeight="1">
      <c r="B449" s="31"/>
      <c r="C449" s="173" t="s">
        <v>1767</v>
      </c>
      <c r="D449" s="173" t="s">
        <v>644</v>
      </c>
      <c r="E449" s="174" t="s">
        <v>3129</v>
      </c>
      <c r="F449" s="175" t="s">
        <v>3127</v>
      </c>
      <c r="G449" s="176" t="s">
        <v>1645</v>
      </c>
      <c r="H449" s="177">
        <v>1</v>
      </c>
      <c r="I449" s="178"/>
      <c r="J449" s="179">
        <f t="shared" si="74"/>
        <v>0</v>
      </c>
      <c r="K449" s="175" t="s">
        <v>1</v>
      </c>
      <c r="L449" s="180"/>
      <c r="M449" s="181" t="s">
        <v>1</v>
      </c>
      <c r="N449" s="182" t="s">
        <v>43</v>
      </c>
      <c r="P449" s="140">
        <f t="shared" si="75"/>
        <v>0</v>
      </c>
      <c r="Q449" s="140">
        <v>0</v>
      </c>
      <c r="R449" s="140">
        <f t="shared" si="76"/>
        <v>0</v>
      </c>
      <c r="S449" s="140">
        <v>0</v>
      </c>
      <c r="T449" s="141">
        <f t="shared" si="77"/>
        <v>0</v>
      </c>
      <c r="AR449" s="142" t="s">
        <v>1727</v>
      </c>
      <c r="AT449" s="142" t="s">
        <v>644</v>
      </c>
      <c r="AU449" s="142" t="s">
        <v>86</v>
      </c>
      <c r="AY449" s="16" t="s">
        <v>162</v>
      </c>
      <c r="BE449" s="143">
        <f t="shared" si="78"/>
        <v>0</v>
      </c>
      <c r="BF449" s="143">
        <f t="shared" si="79"/>
        <v>0</v>
      </c>
      <c r="BG449" s="143">
        <f t="shared" si="80"/>
        <v>0</v>
      </c>
      <c r="BH449" s="143">
        <f t="shared" si="81"/>
        <v>0</v>
      </c>
      <c r="BI449" s="143">
        <f t="shared" si="82"/>
        <v>0</v>
      </c>
      <c r="BJ449" s="16" t="s">
        <v>86</v>
      </c>
      <c r="BK449" s="143">
        <f t="shared" si="83"/>
        <v>0</v>
      </c>
      <c r="BL449" s="16" t="s">
        <v>489</v>
      </c>
      <c r="BM449" s="142" t="s">
        <v>3130</v>
      </c>
    </row>
    <row r="450" spans="2:65" s="1" customFormat="1" ht="16.5" customHeight="1">
      <c r="B450" s="31"/>
      <c r="C450" s="131" t="s">
        <v>1771</v>
      </c>
      <c r="D450" s="131" t="s">
        <v>165</v>
      </c>
      <c r="E450" s="132" t="s">
        <v>3131</v>
      </c>
      <c r="F450" s="133" t="s">
        <v>3132</v>
      </c>
      <c r="G450" s="134" t="s">
        <v>1645</v>
      </c>
      <c r="H450" s="135">
        <v>1</v>
      </c>
      <c r="I450" s="136"/>
      <c r="J450" s="137">
        <f t="shared" si="74"/>
        <v>0</v>
      </c>
      <c r="K450" s="133" t="s">
        <v>1</v>
      </c>
      <c r="L450" s="31"/>
      <c r="M450" s="138" t="s">
        <v>1</v>
      </c>
      <c r="N450" s="139" t="s">
        <v>43</v>
      </c>
      <c r="P450" s="140">
        <f t="shared" si="75"/>
        <v>0</v>
      </c>
      <c r="Q450" s="140">
        <v>0</v>
      </c>
      <c r="R450" s="140">
        <f t="shared" si="76"/>
        <v>0</v>
      </c>
      <c r="S450" s="140">
        <v>0</v>
      </c>
      <c r="T450" s="141">
        <f t="shared" si="77"/>
        <v>0</v>
      </c>
      <c r="AR450" s="142" t="s">
        <v>489</v>
      </c>
      <c r="AT450" s="142" t="s">
        <v>165</v>
      </c>
      <c r="AU450" s="142" t="s">
        <v>86</v>
      </c>
      <c r="AY450" s="16" t="s">
        <v>162</v>
      </c>
      <c r="BE450" s="143">
        <f t="shared" si="78"/>
        <v>0</v>
      </c>
      <c r="BF450" s="143">
        <f t="shared" si="79"/>
        <v>0</v>
      </c>
      <c r="BG450" s="143">
        <f t="shared" si="80"/>
        <v>0</v>
      </c>
      <c r="BH450" s="143">
        <f t="shared" si="81"/>
        <v>0</v>
      </c>
      <c r="BI450" s="143">
        <f t="shared" si="82"/>
        <v>0</v>
      </c>
      <c r="BJ450" s="16" t="s">
        <v>86</v>
      </c>
      <c r="BK450" s="143">
        <f t="shared" si="83"/>
        <v>0</v>
      </c>
      <c r="BL450" s="16" t="s">
        <v>489</v>
      </c>
      <c r="BM450" s="142" t="s">
        <v>3133</v>
      </c>
    </row>
    <row r="451" spans="2:65" s="1" customFormat="1" ht="16.5" customHeight="1">
      <c r="B451" s="31"/>
      <c r="C451" s="173" t="s">
        <v>1775</v>
      </c>
      <c r="D451" s="173" t="s">
        <v>644</v>
      </c>
      <c r="E451" s="174" t="s">
        <v>3134</v>
      </c>
      <c r="F451" s="175" t="s">
        <v>3132</v>
      </c>
      <c r="G451" s="176" t="s">
        <v>1645</v>
      </c>
      <c r="H451" s="177">
        <v>1</v>
      </c>
      <c r="I451" s="178"/>
      <c r="J451" s="179">
        <f t="shared" si="74"/>
        <v>0</v>
      </c>
      <c r="K451" s="175" t="s">
        <v>1</v>
      </c>
      <c r="L451" s="180"/>
      <c r="M451" s="181" t="s">
        <v>1</v>
      </c>
      <c r="N451" s="182" t="s">
        <v>43</v>
      </c>
      <c r="P451" s="140">
        <f t="shared" si="75"/>
        <v>0</v>
      </c>
      <c r="Q451" s="140">
        <v>0</v>
      </c>
      <c r="R451" s="140">
        <f t="shared" si="76"/>
        <v>0</v>
      </c>
      <c r="S451" s="140">
        <v>0</v>
      </c>
      <c r="T451" s="141">
        <f t="shared" si="77"/>
        <v>0</v>
      </c>
      <c r="AR451" s="142" t="s">
        <v>1727</v>
      </c>
      <c r="AT451" s="142" t="s">
        <v>644</v>
      </c>
      <c r="AU451" s="142" t="s">
        <v>86</v>
      </c>
      <c r="AY451" s="16" t="s">
        <v>162</v>
      </c>
      <c r="BE451" s="143">
        <f t="shared" si="78"/>
        <v>0</v>
      </c>
      <c r="BF451" s="143">
        <f t="shared" si="79"/>
        <v>0</v>
      </c>
      <c r="BG451" s="143">
        <f t="shared" si="80"/>
        <v>0</v>
      </c>
      <c r="BH451" s="143">
        <f t="shared" si="81"/>
        <v>0</v>
      </c>
      <c r="BI451" s="143">
        <f t="shared" si="82"/>
        <v>0</v>
      </c>
      <c r="BJ451" s="16" t="s">
        <v>86</v>
      </c>
      <c r="BK451" s="143">
        <f t="shared" si="83"/>
        <v>0</v>
      </c>
      <c r="BL451" s="16" t="s">
        <v>489</v>
      </c>
      <c r="BM451" s="142" t="s">
        <v>3135</v>
      </c>
    </row>
    <row r="452" spans="2:65" s="1" customFormat="1" ht="16.5" customHeight="1">
      <c r="B452" s="31"/>
      <c r="C452" s="131" t="s">
        <v>1779</v>
      </c>
      <c r="D452" s="131" t="s">
        <v>165</v>
      </c>
      <c r="E452" s="132" t="s">
        <v>3136</v>
      </c>
      <c r="F452" s="133" t="s">
        <v>3137</v>
      </c>
      <c r="G452" s="134" t="s">
        <v>644</v>
      </c>
      <c r="H452" s="135">
        <v>850</v>
      </c>
      <c r="I452" s="136"/>
      <c r="J452" s="137">
        <f t="shared" si="74"/>
        <v>0</v>
      </c>
      <c r="K452" s="133" t="s">
        <v>1</v>
      </c>
      <c r="L452" s="31"/>
      <c r="M452" s="138" t="s">
        <v>1</v>
      </c>
      <c r="N452" s="139" t="s">
        <v>43</v>
      </c>
      <c r="P452" s="140">
        <f t="shared" si="75"/>
        <v>0</v>
      </c>
      <c r="Q452" s="140">
        <v>0</v>
      </c>
      <c r="R452" s="140">
        <f t="shared" si="76"/>
        <v>0</v>
      </c>
      <c r="S452" s="140">
        <v>0</v>
      </c>
      <c r="T452" s="141">
        <f t="shared" si="77"/>
        <v>0</v>
      </c>
      <c r="AR452" s="142" t="s">
        <v>489</v>
      </c>
      <c r="AT452" s="142" t="s">
        <v>165</v>
      </c>
      <c r="AU452" s="142" t="s">
        <v>86</v>
      </c>
      <c r="AY452" s="16" t="s">
        <v>162</v>
      </c>
      <c r="BE452" s="143">
        <f t="shared" si="78"/>
        <v>0</v>
      </c>
      <c r="BF452" s="143">
        <f t="shared" si="79"/>
        <v>0</v>
      </c>
      <c r="BG452" s="143">
        <f t="shared" si="80"/>
        <v>0</v>
      </c>
      <c r="BH452" s="143">
        <f t="shared" si="81"/>
        <v>0</v>
      </c>
      <c r="BI452" s="143">
        <f t="shared" si="82"/>
        <v>0</v>
      </c>
      <c r="BJ452" s="16" t="s">
        <v>86</v>
      </c>
      <c r="BK452" s="143">
        <f t="shared" si="83"/>
        <v>0</v>
      </c>
      <c r="BL452" s="16" t="s">
        <v>489</v>
      </c>
      <c r="BM452" s="142" t="s">
        <v>3138</v>
      </c>
    </row>
    <row r="453" spans="2:65" s="1" customFormat="1" ht="16.5" customHeight="1">
      <c r="B453" s="31"/>
      <c r="C453" s="173" t="s">
        <v>1783</v>
      </c>
      <c r="D453" s="173" t="s">
        <v>644</v>
      </c>
      <c r="E453" s="174" t="s">
        <v>3139</v>
      </c>
      <c r="F453" s="175" t="s">
        <v>3137</v>
      </c>
      <c r="G453" s="176" t="s">
        <v>644</v>
      </c>
      <c r="H453" s="177">
        <v>850</v>
      </c>
      <c r="I453" s="178"/>
      <c r="J453" s="179">
        <f t="shared" si="74"/>
        <v>0</v>
      </c>
      <c r="K453" s="175" t="s">
        <v>1</v>
      </c>
      <c r="L453" s="180"/>
      <c r="M453" s="181" t="s">
        <v>1</v>
      </c>
      <c r="N453" s="182" t="s">
        <v>43</v>
      </c>
      <c r="P453" s="140">
        <f t="shared" si="75"/>
        <v>0</v>
      </c>
      <c r="Q453" s="140">
        <v>0</v>
      </c>
      <c r="R453" s="140">
        <f t="shared" si="76"/>
        <v>0</v>
      </c>
      <c r="S453" s="140">
        <v>0</v>
      </c>
      <c r="T453" s="141">
        <f t="shared" si="77"/>
        <v>0</v>
      </c>
      <c r="AR453" s="142" t="s">
        <v>1727</v>
      </c>
      <c r="AT453" s="142" t="s">
        <v>644</v>
      </c>
      <c r="AU453" s="142" t="s">
        <v>86</v>
      </c>
      <c r="AY453" s="16" t="s">
        <v>162</v>
      </c>
      <c r="BE453" s="143">
        <f t="shared" si="78"/>
        <v>0</v>
      </c>
      <c r="BF453" s="143">
        <f t="shared" si="79"/>
        <v>0</v>
      </c>
      <c r="BG453" s="143">
        <f t="shared" si="80"/>
        <v>0</v>
      </c>
      <c r="BH453" s="143">
        <f t="shared" si="81"/>
        <v>0</v>
      </c>
      <c r="BI453" s="143">
        <f t="shared" si="82"/>
        <v>0</v>
      </c>
      <c r="BJ453" s="16" t="s">
        <v>86</v>
      </c>
      <c r="BK453" s="143">
        <f t="shared" si="83"/>
        <v>0</v>
      </c>
      <c r="BL453" s="16" t="s">
        <v>489</v>
      </c>
      <c r="BM453" s="142" t="s">
        <v>3140</v>
      </c>
    </row>
    <row r="454" spans="2:65" s="1" customFormat="1" ht="16.5" customHeight="1">
      <c r="B454" s="31"/>
      <c r="C454" s="131" t="s">
        <v>1787</v>
      </c>
      <c r="D454" s="131" t="s">
        <v>165</v>
      </c>
      <c r="E454" s="132" t="s">
        <v>3141</v>
      </c>
      <c r="F454" s="133" t="s">
        <v>3142</v>
      </c>
      <c r="G454" s="134" t="s">
        <v>644</v>
      </c>
      <c r="H454" s="135">
        <v>140</v>
      </c>
      <c r="I454" s="136"/>
      <c r="J454" s="137">
        <f t="shared" si="74"/>
        <v>0</v>
      </c>
      <c r="K454" s="133" t="s">
        <v>1</v>
      </c>
      <c r="L454" s="31"/>
      <c r="M454" s="138" t="s">
        <v>1</v>
      </c>
      <c r="N454" s="139" t="s">
        <v>43</v>
      </c>
      <c r="P454" s="140">
        <f t="shared" si="75"/>
        <v>0</v>
      </c>
      <c r="Q454" s="140">
        <v>0</v>
      </c>
      <c r="R454" s="140">
        <f t="shared" si="76"/>
        <v>0</v>
      </c>
      <c r="S454" s="140">
        <v>0</v>
      </c>
      <c r="T454" s="141">
        <f t="shared" si="77"/>
        <v>0</v>
      </c>
      <c r="AR454" s="142" t="s">
        <v>489</v>
      </c>
      <c r="AT454" s="142" t="s">
        <v>165</v>
      </c>
      <c r="AU454" s="142" t="s">
        <v>86</v>
      </c>
      <c r="AY454" s="16" t="s">
        <v>162</v>
      </c>
      <c r="BE454" s="143">
        <f t="shared" si="78"/>
        <v>0</v>
      </c>
      <c r="BF454" s="143">
        <f t="shared" si="79"/>
        <v>0</v>
      </c>
      <c r="BG454" s="143">
        <f t="shared" si="80"/>
        <v>0</v>
      </c>
      <c r="BH454" s="143">
        <f t="shared" si="81"/>
        <v>0</v>
      </c>
      <c r="BI454" s="143">
        <f t="shared" si="82"/>
        <v>0</v>
      </c>
      <c r="BJ454" s="16" t="s">
        <v>86</v>
      </c>
      <c r="BK454" s="143">
        <f t="shared" si="83"/>
        <v>0</v>
      </c>
      <c r="BL454" s="16" t="s">
        <v>489</v>
      </c>
      <c r="BM454" s="142" t="s">
        <v>3143</v>
      </c>
    </row>
    <row r="455" spans="2:65" s="1" customFormat="1" ht="16.5" customHeight="1">
      <c r="B455" s="31"/>
      <c r="C455" s="173" t="s">
        <v>1791</v>
      </c>
      <c r="D455" s="173" t="s">
        <v>644</v>
      </c>
      <c r="E455" s="174" t="s">
        <v>3144</v>
      </c>
      <c r="F455" s="175" t="s">
        <v>3142</v>
      </c>
      <c r="G455" s="176" t="s">
        <v>644</v>
      </c>
      <c r="H455" s="177">
        <v>140</v>
      </c>
      <c r="I455" s="178"/>
      <c r="J455" s="179">
        <f t="shared" si="74"/>
        <v>0</v>
      </c>
      <c r="K455" s="175" t="s">
        <v>1</v>
      </c>
      <c r="L455" s="180"/>
      <c r="M455" s="181" t="s">
        <v>1</v>
      </c>
      <c r="N455" s="182" t="s">
        <v>43</v>
      </c>
      <c r="P455" s="140">
        <f t="shared" si="75"/>
        <v>0</v>
      </c>
      <c r="Q455" s="140">
        <v>0</v>
      </c>
      <c r="R455" s="140">
        <f t="shared" si="76"/>
        <v>0</v>
      </c>
      <c r="S455" s="140">
        <v>0</v>
      </c>
      <c r="T455" s="141">
        <f t="shared" si="77"/>
        <v>0</v>
      </c>
      <c r="AR455" s="142" t="s">
        <v>1727</v>
      </c>
      <c r="AT455" s="142" t="s">
        <v>644</v>
      </c>
      <c r="AU455" s="142" t="s">
        <v>86</v>
      </c>
      <c r="AY455" s="16" t="s">
        <v>162</v>
      </c>
      <c r="BE455" s="143">
        <f t="shared" si="78"/>
        <v>0</v>
      </c>
      <c r="BF455" s="143">
        <f t="shared" si="79"/>
        <v>0</v>
      </c>
      <c r="BG455" s="143">
        <f t="shared" si="80"/>
        <v>0</v>
      </c>
      <c r="BH455" s="143">
        <f t="shared" si="81"/>
        <v>0</v>
      </c>
      <c r="BI455" s="143">
        <f t="shared" si="82"/>
        <v>0</v>
      </c>
      <c r="BJ455" s="16" t="s">
        <v>86</v>
      </c>
      <c r="BK455" s="143">
        <f t="shared" si="83"/>
        <v>0</v>
      </c>
      <c r="BL455" s="16" t="s">
        <v>489</v>
      </c>
      <c r="BM455" s="142" t="s">
        <v>3145</v>
      </c>
    </row>
    <row r="456" spans="2:65" s="1" customFormat="1" ht="16.5" customHeight="1">
      <c r="B456" s="31"/>
      <c r="C456" s="131" t="s">
        <v>1795</v>
      </c>
      <c r="D456" s="131" t="s">
        <v>165</v>
      </c>
      <c r="E456" s="132" t="s">
        <v>3146</v>
      </c>
      <c r="F456" s="133" t="s">
        <v>3147</v>
      </c>
      <c r="G456" s="134" t="s">
        <v>644</v>
      </c>
      <c r="H456" s="135">
        <v>450</v>
      </c>
      <c r="I456" s="136"/>
      <c r="J456" s="137">
        <f t="shared" si="74"/>
        <v>0</v>
      </c>
      <c r="K456" s="133" t="s">
        <v>1</v>
      </c>
      <c r="L456" s="31"/>
      <c r="M456" s="138" t="s">
        <v>1</v>
      </c>
      <c r="N456" s="139" t="s">
        <v>43</v>
      </c>
      <c r="P456" s="140">
        <f t="shared" si="75"/>
        <v>0</v>
      </c>
      <c r="Q456" s="140">
        <v>0</v>
      </c>
      <c r="R456" s="140">
        <f t="shared" si="76"/>
        <v>0</v>
      </c>
      <c r="S456" s="140">
        <v>0</v>
      </c>
      <c r="T456" s="141">
        <f t="shared" si="77"/>
        <v>0</v>
      </c>
      <c r="AR456" s="142" t="s">
        <v>489</v>
      </c>
      <c r="AT456" s="142" t="s">
        <v>165</v>
      </c>
      <c r="AU456" s="142" t="s">
        <v>86</v>
      </c>
      <c r="AY456" s="16" t="s">
        <v>162</v>
      </c>
      <c r="BE456" s="143">
        <f t="shared" si="78"/>
        <v>0</v>
      </c>
      <c r="BF456" s="143">
        <f t="shared" si="79"/>
        <v>0</v>
      </c>
      <c r="BG456" s="143">
        <f t="shared" si="80"/>
        <v>0</v>
      </c>
      <c r="BH456" s="143">
        <f t="shared" si="81"/>
        <v>0</v>
      </c>
      <c r="BI456" s="143">
        <f t="shared" si="82"/>
        <v>0</v>
      </c>
      <c r="BJ456" s="16" t="s">
        <v>86</v>
      </c>
      <c r="BK456" s="143">
        <f t="shared" si="83"/>
        <v>0</v>
      </c>
      <c r="BL456" s="16" t="s">
        <v>489</v>
      </c>
      <c r="BM456" s="142" t="s">
        <v>3148</v>
      </c>
    </row>
    <row r="457" spans="2:65" s="1" customFormat="1" ht="16.5" customHeight="1">
      <c r="B457" s="31"/>
      <c r="C457" s="173" t="s">
        <v>1799</v>
      </c>
      <c r="D457" s="173" t="s">
        <v>644</v>
      </c>
      <c r="E457" s="174" t="s">
        <v>3149</v>
      </c>
      <c r="F457" s="175" t="s">
        <v>3147</v>
      </c>
      <c r="G457" s="176" t="s">
        <v>644</v>
      </c>
      <c r="H457" s="177">
        <v>450</v>
      </c>
      <c r="I457" s="178"/>
      <c r="J457" s="179">
        <f t="shared" si="74"/>
        <v>0</v>
      </c>
      <c r="K457" s="175" t="s">
        <v>1</v>
      </c>
      <c r="L457" s="180"/>
      <c r="M457" s="181" t="s">
        <v>1</v>
      </c>
      <c r="N457" s="182" t="s">
        <v>43</v>
      </c>
      <c r="P457" s="140">
        <f t="shared" si="75"/>
        <v>0</v>
      </c>
      <c r="Q457" s="140">
        <v>0</v>
      </c>
      <c r="R457" s="140">
        <f t="shared" si="76"/>
        <v>0</v>
      </c>
      <c r="S457" s="140">
        <v>0</v>
      </c>
      <c r="T457" s="141">
        <f t="shared" si="77"/>
        <v>0</v>
      </c>
      <c r="AR457" s="142" t="s">
        <v>1727</v>
      </c>
      <c r="AT457" s="142" t="s">
        <v>644</v>
      </c>
      <c r="AU457" s="142" t="s">
        <v>86</v>
      </c>
      <c r="AY457" s="16" t="s">
        <v>162</v>
      </c>
      <c r="BE457" s="143">
        <f t="shared" si="78"/>
        <v>0</v>
      </c>
      <c r="BF457" s="143">
        <f t="shared" si="79"/>
        <v>0</v>
      </c>
      <c r="BG457" s="143">
        <f t="shared" si="80"/>
        <v>0</v>
      </c>
      <c r="BH457" s="143">
        <f t="shared" si="81"/>
        <v>0</v>
      </c>
      <c r="BI457" s="143">
        <f t="shared" si="82"/>
        <v>0</v>
      </c>
      <c r="BJ457" s="16" t="s">
        <v>86</v>
      </c>
      <c r="BK457" s="143">
        <f t="shared" si="83"/>
        <v>0</v>
      </c>
      <c r="BL457" s="16" t="s">
        <v>489</v>
      </c>
      <c r="BM457" s="142" t="s">
        <v>3150</v>
      </c>
    </row>
    <row r="458" spans="2:65" s="1" customFormat="1" ht="21.75" customHeight="1">
      <c r="B458" s="31"/>
      <c r="C458" s="131" t="s">
        <v>1803</v>
      </c>
      <c r="D458" s="131" t="s">
        <v>165</v>
      </c>
      <c r="E458" s="132" t="s">
        <v>3151</v>
      </c>
      <c r="F458" s="133" t="s">
        <v>2830</v>
      </c>
      <c r="G458" s="134" t="s">
        <v>644</v>
      </c>
      <c r="H458" s="135">
        <v>400</v>
      </c>
      <c r="I458" s="136"/>
      <c r="J458" s="137">
        <f t="shared" si="74"/>
        <v>0</v>
      </c>
      <c r="K458" s="133" t="s">
        <v>1</v>
      </c>
      <c r="L458" s="31"/>
      <c r="M458" s="138" t="s">
        <v>1</v>
      </c>
      <c r="N458" s="139" t="s">
        <v>43</v>
      </c>
      <c r="P458" s="140">
        <f t="shared" si="75"/>
        <v>0</v>
      </c>
      <c r="Q458" s="140">
        <v>0</v>
      </c>
      <c r="R458" s="140">
        <f t="shared" si="76"/>
        <v>0</v>
      </c>
      <c r="S458" s="140">
        <v>0</v>
      </c>
      <c r="T458" s="141">
        <f t="shared" si="77"/>
        <v>0</v>
      </c>
      <c r="AR458" s="142" t="s">
        <v>489</v>
      </c>
      <c r="AT458" s="142" t="s">
        <v>165</v>
      </c>
      <c r="AU458" s="142" t="s">
        <v>86</v>
      </c>
      <c r="AY458" s="16" t="s">
        <v>162</v>
      </c>
      <c r="BE458" s="143">
        <f t="shared" si="78"/>
        <v>0</v>
      </c>
      <c r="BF458" s="143">
        <f t="shared" si="79"/>
        <v>0</v>
      </c>
      <c r="BG458" s="143">
        <f t="shared" si="80"/>
        <v>0</v>
      </c>
      <c r="BH458" s="143">
        <f t="shared" si="81"/>
        <v>0</v>
      </c>
      <c r="BI458" s="143">
        <f t="shared" si="82"/>
        <v>0</v>
      </c>
      <c r="BJ458" s="16" t="s">
        <v>86</v>
      </c>
      <c r="BK458" s="143">
        <f t="shared" si="83"/>
        <v>0</v>
      </c>
      <c r="BL458" s="16" t="s">
        <v>489</v>
      </c>
      <c r="BM458" s="142" t="s">
        <v>3152</v>
      </c>
    </row>
    <row r="459" spans="2:65" s="1" customFormat="1" ht="16.5" customHeight="1">
      <c r="B459" s="31"/>
      <c r="C459" s="131" t="s">
        <v>1807</v>
      </c>
      <c r="D459" s="131" t="s">
        <v>165</v>
      </c>
      <c r="E459" s="132" t="s">
        <v>3153</v>
      </c>
      <c r="F459" s="133" t="s">
        <v>3154</v>
      </c>
      <c r="G459" s="134" t="s">
        <v>2818</v>
      </c>
      <c r="H459" s="135">
        <v>20</v>
      </c>
      <c r="I459" s="136"/>
      <c r="J459" s="137">
        <f t="shared" si="74"/>
        <v>0</v>
      </c>
      <c r="K459" s="133" t="s">
        <v>1</v>
      </c>
      <c r="L459" s="31"/>
      <c r="M459" s="138" t="s">
        <v>1</v>
      </c>
      <c r="N459" s="139" t="s">
        <v>43</v>
      </c>
      <c r="P459" s="140">
        <f t="shared" si="75"/>
        <v>0</v>
      </c>
      <c r="Q459" s="140">
        <v>0</v>
      </c>
      <c r="R459" s="140">
        <f t="shared" si="76"/>
        <v>0</v>
      </c>
      <c r="S459" s="140">
        <v>0</v>
      </c>
      <c r="T459" s="141">
        <f t="shared" si="77"/>
        <v>0</v>
      </c>
      <c r="AR459" s="142" t="s">
        <v>489</v>
      </c>
      <c r="AT459" s="142" t="s">
        <v>165</v>
      </c>
      <c r="AU459" s="142" t="s">
        <v>86</v>
      </c>
      <c r="AY459" s="16" t="s">
        <v>162</v>
      </c>
      <c r="BE459" s="143">
        <f t="shared" si="78"/>
        <v>0</v>
      </c>
      <c r="BF459" s="143">
        <f t="shared" si="79"/>
        <v>0</v>
      </c>
      <c r="BG459" s="143">
        <f t="shared" si="80"/>
        <v>0</v>
      </c>
      <c r="BH459" s="143">
        <f t="shared" si="81"/>
        <v>0</v>
      </c>
      <c r="BI459" s="143">
        <f t="shared" si="82"/>
        <v>0</v>
      </c>
      <c r="BJ459" s="16" t="s">
        <v>86</v>
      </c>
      <c r="BK459" s="143">
        <f t="shared" si="83"/>
        <v>0</v>
      </c>
      <c r="BL459" s="16" t="s">
        <v>489</v>
      </c>
      <c r="BM459" s="142" t="s">
        <v>3155</v>
      </c>
    </row>
    <row r="460" spans="2:65" s="11" customFormat="1" ht="22.9" customHeight="1">
      <c r="B460" s="119"/>
      <c r="D460" s="120" t="s">
        <v>77</v>
      </c>
      <c r="E460" s="129" t="s">
        <v>3156</v>
      </c>
      <c r="F460" s="129" t="s">
        <v>3157</v>
      </c>
      <c r="I460" s="122"/>
      <c r="J460" s="130">
        <f>BK460</f>
        <v>0</v>
      </c>
      <c r="L460" s="119"/>
      <c r="M460" s="124"/>
      <c r="P460" s="125">
        <v>0</v>
      </c>
      <c r="R460" s="125">
        <v>0</v>
      </c>
      <c r="T460" s="126">
        <v>0</v>
      </c>
      <c r="AR460" s="120" t="s">
        <v>182</v>
      </c>
      <c r="AT460" s="127" t="s">
        <v>77</v>
      </c>
      <c r="AU460" s="127" t="s">
        <v>86</v>
      </c>
      <c r="AY460" s="120" t="s">
        <v>162</v>
      </c>
      <c r="BK460" s="128">
        <v>0</v>
      </c>
    </row>
    <row r="461" spans="2:65" s="11" customFormat="1" ht="25.9" customHeight="1">
      <c r="B461" s="119"/>
      <c r="D461" s="120" t="s">
        <v>77</v>
      </c>
      <c r="E461" s="121" t="s">
        <v>3158</v>
      </c>
      <c r="F461" s="121" t="s">
        <v>85</v>
      </c>
      <c r="I461" s="122"/>
      <c r="J461" s="123">
        <f>BK461</f>
        <v>0</v>
      </c>
      <c r="L461" s="119"/>
      <c r="M461" s="124"/>
      <c r="P461" s="125">
        <f>SUM(P462:P480)</f>
        <v>0</v>
      </c>
      <c r="R461" s="125">
        <f>SUM(R462:R480)</f>
        <v>125.05</v>
      </c>
      <c r="T461" s="126">
        <f>SUM(T462:T480)</f>
        <v>0</v>
      </c>
      <c r="AR461" s="120" t="s">
        <v>182</v>
      </c>
      <c r="AT461" s="127" t="s">
        <v>77</v>
      </c>
      <c r="AU461" s="127" t="s">
        <v>78</v>
      </c>
      <c r="AY461" s="120" t="s">
        <v>162</v>
      </c>
      <c r="BK461" s="128">
        <f>SUM(BK462:BK480)</f>
        <v>0</v>
      </c>
    </row>
    <row r="462" spans="2:65" s="1" customFormat="1" ht="24.2" customHeight="1">
      <c r="B462" s="31"/>
      <c r="C462" s="131" t="s">
        <v>1811</v>
      </c>
      <c r="D462" s="131" t="s">
        <v>165</v>
      </c>
      <c r="E462" s="132" t="s">
        <v>3159</v>
      </c>
      <c r="F462" s="133" t="s">
        <v>3160</v>
      </c>
      <c r="G462" s="134" t="s">
        <v>1645</v>
      </c>
      <c r="H462" s="135">
        <v>3</v>
      </c>
      <c r="I462" s="136"/>
      <c r="J462" s="137">
        <f t="shared" ref="J462:J479" si="84">ROUND(I462*H462,2)</f>
        <v>0</v>
      </c>
      <c r="K462" s="133" t="s">
        <v>1</v>
      </c>
      <c r="L462" s="31"/>
      <c r="M462" s="138" t="s">
        <v>1</v>
      </c>
      <c r="N462" s="139" t="s">
        <v>43</v>
      </c>
      <c r="P462" s="140">
        <f t="shared" ref="P462:P479" si="85">O462*H462</f>
        <v>0</v>
      </c>
      <c r="Q462" s="140">
        <v>0</v>
      </c>
      <c r="R462" s="140">
        <f t="shared" ref="R462:R479" si="86">Q462*H462</f>
        <v>0</v>
      </c>
      <c r="S462" s="140">
        <v>0</v>
      </c>
      <c r="T462" s="141">
        <f t="shared" ref="T462:T479" si="87">S462*H462</f>
        <v>0</v>
      </c>
      <c r="AR462" s="142" t="s">
        <v>489</v>
      </c>
      <c r="AT462" s="142" t="s">
        <v>165</v>
      </c>
      <c r="AU462" s="142" t="s">
        <v>86</v>
      </c>
      <c r="AY462" s="16" t="s">
        <v>162</v>
      </c>
      <c r="BE462" s="143">
        <f t="shared" ref="BE462:BE479" si="88">IF(N462="základní",J462,0)</f>
        <v>0</v>
      </c>
      <c r="BF462" s="143">
        <f t="shared" ref="BF462:BF479" si="89">IF(N462="snížená",J462,0)</f>
        <v>0</v>
      </c>
      <c r="BG462" s="143">
        <f t="shared" ref="BG462:BG479" si="90">IF(N462="zákl. přenesená",J462,0)</f>
        <v>0</v>
      </c>
      <c r="BH462" s="143">
        <f t="shared" ref="BH462:BH479" si="91">IF(N462="sníž. přenesená",J462,0)</f>
        <v>0</v>
      </c>
      <c r="BI462" s="143">
        <f t="shared" ref="BI462:BI479" si="92">IF(N462="nulová",J462,0)</f>
        <v>0</v>
      </c>
      <c r="BJ462" s="16" t="s">
        <v>86</v>
      </c>
      <c r="BK462" s="143">
        <f t="shared" ref="BK462:BK479" si="93">ROUND(I462*H462,2)</f>
        <v>0</v>
      </c>
      <c r="BL462" s="16" t="s">
        <v>489</v>
      </c>
      <c r="BM462" s="142" t="s">
        <v>3161</v>
      </c>
    </row>
    <row r="463" spans="2:65" s="1" customFormat="1" ht="24.2" customHeight="1">
      <c r="B463" s="31"/>
      <c r="C463" s="173" t="s">
        <v>1816</v>
      </c>
      <c r="D463" s="173" t="s">
        <v>644</v>
      </c>
      <c r="E463" s="174" t="s">
        <v>3162</v>
      </c>
      <c r="F463" s="175" t="s">
        <v>3160</v>
      </c>
      <c r="G463" s="176" t="s">
        <v>1645</v>
      </c>
      <c r="H463" s="177">
        <v>3</v>
      </c>
      <c r="I463" s="178"/>
      <c r="J463" s="179">
        <f t="shared" si="84"/>
        <v>0</v>
      </c>
      <c r="K463" s="175" t="s">
        <v>1</v>
      </c>
      <c r="L463" s="180"/>
      <c r="M463" s="181" t="s">
        <v>1</v>
      </c>
      <c r="N463" s="182" t="s">
        <v>43</v>
      </c>
      <c r="P463" s="140">
        <f t="shared" si="85"/>
        <v>0</v>
      </c>
      <c r="Q463" s="140">
        <v>0</v>
      </c>
      <c r="R463" s="140">
        <f t="shared" si="86"/>
        <v>0</v>
      </c>
      <c r="S463" s="140">
        <v>0</v>
      </c>
      <c r="T463" s="141">
        <f t="shared" si="87"/>
        <v>0</v>
      </c>
      <c r="AR463" s="142" t="s">
        <v>1727</v>
      </c>
      <c r="AT463" s="142" t="s">
        <v>644</v>
      </c>
      <c r="AU463" s="142" t="s">
        <v>86</v>
      </c>
      <c r="AY463" s="16" t="s">
        <v>162</v>
      </c>
      <c r="BE463" s="143">
        <f t="shared" si="88"/>
        <v>0</v>
      </c>
      <c r="BF463" s="143">
        <f t="shared" si="89"/>
        <v>0</v>
      </c>
      <c r="BG463" s="143">
        <f t="shared" si="90"/>
        <v>0</v>
      </c>
      <c r="BH463" s="143">
        <f t="shared" si="91"/>
        <v>0</v>
      </c>
      <c r="BI463" s="143">
        <f t="shared" si="92"/>
        <v>0</v>
      </c>
      <c r="BJ463" s="16" t="s">
        <v>86</v>
      </c>
      <c r="BK463" s="143">
        <f t="shared" si="93"/>
        <v>0</v>
      </c>
      <c r="BL463" s="16" t="s">
        <v>489</v>
      </c>
      <c r="BM463" s="142" t="s">
        <v>3163</v>
      </c>
    </row>
    <row r="464" spans="2:65" s="1" customFormat="1" ht="16.5" customHeight="1">
      <c r="B464" s="31"/>
      <c r="C464" s="131" t="s">
        <v>1820</v>
      </c>
      <c r="D464" s="131" t="s">
        <v>165</v>
      </c>
      <c r="E464" s="132" t="s">
        <v>3164</v>
      </c>
      <c r="F464" s="133" t="s">
        <v>3165</v>
      </c>
      <c r="G464" s="134" t="s">
        <v>644</v>
      </c>
      <c r="H464" s="135">
        <v>125</v>
      </c>
      <c r="I464" s="136"/>
      <c r="J464" s="137">
        <f t="shared" si="84"/>
        <v>0</v>
      </c>
      <c r="K464" s="133" t="s">
        <v>1</v>
      </c>
      <c r="L464" s="31"/>
      <c r="M464" s="138" t="s">
        <v>1</v>
      </c>
      <c r="N464" s="139" t="s">
        <v>43</v>
      </c>
      <c r="P464" s="140">
        <f t="shared" si="85"/>
        <v>0</v>
      </c>
      <c r="Q464" s="140">
        <v>1</v>
      </c>
      <c r="R464" s="140">
        <f t="shared" si="86"/>
        <v>125</v>
      </c>
      <c r="S464" s="140">
        <v>0</v>
      </c>
      <c r="T464" s="141">
        <f t="shared" si="87"/>
        <v>0</v>
      </c>
      <c r="AR464" s="142" t="s">
        <v>489</v>
      </c>
      <c r="AT464" s="142" t="s">
        <v>165</v>
      </c>
      <c r="AU464" s="142" t="s">
        <v>86</v>
      </c>
      <c r="AY464" s="16" t="s">
        <v>162</v>
      </c>
      <c r="BE464" s="143">
        <f t="shared" si="88"/>
        <v>0</v>
      </c>
      <c r="BF464" s="143">
        <f t="shared" si="89"/>
        <v>0</v>
      </c>
      <c r="BG464" s="143">
        <f t="shared" si="90"/>
        <v>0</v>
      </c>
      <c r="BH464" s="143">
        <f t="shared" si="91"/>
        <v>0</v>
      </c>
      <c r="BI464" s="143">
        <f t="shared" si="92"/>
        <v>0</v>
      </c>
      <c r="BJ464" s="16" t="s">
        <v>86</v>
      </c>
      <c r="BK464" s="143">
        <f t="shared" si="93"/>
        <v>0</v>
      </c>
      <c r="BL464" s="16" t="s">
        <v>489</v>
      </c>
      <c r="BM464" s="142" t="s">
        <v>3166</v>
      </c>
    </row>
    <row r="465" spans="2:65" s="1" customFormat="1" ht="16.5" customHeight="1">
      <c r="B465" s="31"/>
      <c r="C465" s="173" t="s">
        <v>1825</v>
      </c>
      <c r="D465" s="173" t="s">
        <v>644</v>
      </c>
      <c r="E465" s="174" t="s">
        <v>3167</v>
      </c>
      <c r="F465" s="175" t="s">
        <v>3165</v>
      </c>
      <c r="G465" s="176" t="s">
        <v>644</v>
      </c>
      <c r="H465" s="177">
        <v>125</v>
      </c>
      <c r="I465" s="178"/>
      <c r="J465" s="179">
        <f t="shared" si="84"/>
        <v>0</v>
      </c>
      <c r="K465" s="175" t="s">
        <v>1</v>
      </c>
      <c r="L465" s="180"/>
      <c r="M465" s="181" t="s">
        <v>1</v>
      </c>
      <c r="N465" s="182" t="s">
        <v>43</v>
      </c>
      <c r="P465" s="140">
        <f t="shared" si="85"/>
        <v>0</v>
      </c>
      <c r="Q465" s="140">
        <v>4.0000000000000002E-4</v>
      </c>
      <c r="R465" s="140">
        <f t="shared" si="86"/>
        <v>0.05</v>
      </c>
      <c r="S465" s="140">
        <v>0</v>
      </c>
      <c r="T465" s="141">
        <f t="shared" si="87"/>
        <v>0</v>
      </c>
      <c r="AR465" s="142" t="s">
        <v>1727</v>
      </c>
      <c r="AT465" s="142" t="s">
        <v>644</v>
      </c>
      <c r="AU465" s="142" t="s">
        <v>86</v>
      </c>
      <c r="AY465" s="16" t="s">
        <v>162</v>
      </c>
      <c r="BE465" s="143">
        <f t="shared" si="88"/>
        <v>0</v>
      </c>
      <c r="BF465" s="143">
        <f t="shared" si="89"/>
        <v>0</v>
      </c>
      <c r="BG465" s="143">
        <f t="shared" si="90"/>
        <v>0</v>
      </c>
      <c r="BH465" s="143">
        <f t="shared" si="91"/>
        <v>0</v>
      </c>
      <c r="BI465" s="143">
        <f t="shared" si="92"/>
        <v>0</v>
      </c>
      <c r="BJ465" s="16" t="s">
        <v>86</v>
      </c>
      <c r="BK465" s="143">
        <f t="shared" si="93"/>
        <v>0</v>
      </c>
      <c r="BL465" s="16" t="s">
        <v>489</v>
      </c>
      <c r="BM465" s="142" t="s">
        <v>3168</v>
      </c>
    </row>
    <row r="466" spans="2:65" s="1" customFormat="1" ht="16.5" customHeight="1">
      <c r="B466" s="31"/>
      <c r="C466" s="131" t="s">
        <v>1829</v>
      </c>
      <c r="D466" s="131" t="s">
        <v>165</v>
      </c>
      <c r="E466" s="132" t="s">
        <v>3169</v>
      </c>
      <c r="F466" s="133" t="s">
        <v>3170</v>
      </c>
      <c r="G466" s="134" t="s">
        <v>644</v>
      </c>
      <c r="H466" s="135">
        <v>30</v>
      </c>
      <c r="I466" s="136"/>
      <c r="J466" s="137">
        <f t="shared" si="84"/>
        <v>0</v>
      </c>
      <c r="K466" s="133" t="s">
        <v>1</v>
      </c>
      <c r="L466" s="31"/>
      <c r="M466" s="138" t="s">
        <v>1</v>
      </c>
      <c r="N466" s="139" t="s">
        <v>43</v>
      </c>
      <c r="P466" s="140">
        <f t="shared" si="85"/>
        <v>0</v>
      </c>
      <c r="Q466" s="140">
        <v>0</v>
      </c>
      <c r="R466" s="140">
        <f t="shared" si="86"/>
        <v>0</v>
      </c>
      <c r="S466" s="140">
        <v>0</v>
      </c>
      <c r="T466" s="141">
        <f t="shared" si="87"/>
        <v>0</v>
      </c>
      <c r="AR466" s="142" t="s">
        <v>489</v>
      </c>
      <c r="AT466" s="142" t="s">
        <v>165</v>
      </c>
      <c r="AU466" s="142" t="s">
        <v>86</v>
      </c>
      <c r="AY466" s="16" t="s">
        <v>162</v>
      </c>
      <c r="BE466" s="143">
        <f t="shared" si="88"/>
        <v>0</v>
      </c>
      <c r="BF466" s="143">
        <f t="shared" si="89"/>
        <v>0</v>
      </c>
      <c r="BG466" s="143">
        <f t="shared" si="90"/>
        <v>0</v>
      </c>
      <c r="BH466" s="143">
        <f t="shared" si="91"/>
        <v>0</v>
      </c>
      <c r="BI466" s="143">
        <f t="shared" si="92"/>
        <v>0</v>
      </c>
      <c r="BJ466" s="16" t="s">
        <v>86</v>
      </c>
      <c r="BK466" s="143">
        <f t="shared" si="93"/>
        <v>0</v>
      </c>
      <c r="BL466" s="16" t="s">
        <v>489</v>
      </c>
      <c r="BM466" s="142" t="s">
        <v>3171</v>
      </c>
    </row>
    <row r="467" spans="2:65" s="1" customFormat="1" ht="16.5" customHeight="1">
      <c r="B467" s="31"/>
      <c r="C467" s="173" t="s">
        <v>1835</v>
      </c>
      <c r="D467" s="173" t="s">
        <v>644</v>
      </c>
      <c r="E467" s="174" t="s">
        <v>3172</v>
      </c>
      <c r="F467" s="175" t="s">
        <v>3170</v>
      </c>
      <c r="G467" s="176" t="s">
        <v>644</v>
      </c>
      <c r="H467" s="177">
        <v>30</v>
      </c>
      <c r="I467" s="178"/>
      <c r="J467" s="179">
        <f t="shared" si="84"/>
        <v>0</v>
      </c>
      <c r="K467" s="175" t="s">
        <v>1</v>
      </c>
      <c r="L467" s="180"/>
      <c r="M467" s="181" t="s">
        <v>1</v>
      </c>
      <c r="N467" s="182" t="s">
        <v>43</v>
      </c>
      <c r="P467" s="140">
        <f t="shared" si="85"/>
        <v>0</v>
      </c>
      <c r="Q467" s="140">
        <v>0</v>
      </c>
      <c r="R467" s="140">
        <f t="shared" si="86"/>
        <v>0</v>
      </c>
      <c r="S467" s="140">
        <v>0</v>
      </c>
      <c r="T467" s="141">
        <f t="shared" si="87"/>
        <v>0</v>
      </c>
      <c r="AR467" s="142" t="s">
        <v>1727</v>
      </c>
      <c r="AT467" s="142" t="s">
        <v>644</v>
      </c>
      <c r="AU467" s="142" t="s">
        <v>86</v>
      </c>
      <c r="AY467" s="16" t="s">
        <v>162</v>
      </c>
      <c r="BE467" s="143">
        <f t="shared" si="88"/>
        <v>0</v>
      </c>
      <c r="BF467" s="143">
        <f t="shared" si="89"/>
        <v>0</v>
      </c>
      <c r="BG467" s="143">
        <f t="shared" si="90"/>
        <v>0</v>
      </c>
      <c r="BH467" s="143">
        <f t="shared" si="91"/>
        <v>0</v>
      </c>
      <c r="BI467" s="143">
        <f t="shared" si="92"/>
        <v>0</v>
      </c>
      <c r="BJ467" s="16" t="s">
        <v>86</v>
      </c>
      <c r="BK467" s="143">
        <f t="shared" si="93"/>
        <v>0</v>
      </c>
      <c r="BL467" s="16" t="s">
        <v>489</v>
      </c>
      <c r="BM467" s="142" t="s">
        <v>3173</v>
      </c>
    </row>
    <row r="468" spans="2:65" s="1" customFormat="1" ht="16.5" customHeight="1">
      <c r="B468" s="31"/>
      <c r="C468" s="131" t="s">
        <v>1840</v>
      </c>
      <c r="D468" s="131" t="s">
        <v>165</v>
      </c>
      <c r="E468" s="132" t="s">
        <v>3174</v>
      </c>
      <c r="F468" s="133" t="s">
        <v>2783</v>
      </c>
      <c r="G468" s="134" t="s">
        <v>644</v>
      </c>
      <c r="H468" s="135">
        <v>90</v>
      </c>
      <c r="I468" s="136"/>
      <c r="J468" s="137">
        <f t="shared" si="84"/>
        <v>0</v>
      </c>
      <c r="K468" s="133" t="s">
        <v>1</v>
      </c>
      <c r="L468" s="31"/>
      <c r="M468" s="138" t="s">
        <v>1</v>
      </c>
      <c r="N468" s="139" t="s">
        <v>43</v>
      </c>
      <c r="P468" s="140">
        <f t="shared" si="85"/>
        <v>0</v>
      </c>
      <c r="Q468" s="140">
        <v>0</v>
      </c>
      <c r="R468" s="140">
        <f t="shared" si="86"/>
        <v>0</v>
      </c>
      <c r="S468" s="140">
        <v>0</v>
      </c>
      <c r="T468" s="141">
        <f t="shared" si="87"/>
        <v>0</v>
      </c>
      <c r="AR468" s="142" t="s">
        <v>489</v>
      </c>
      <c r="AT468" s="142" t="s">
        <v>165</v>
      </c>
      <c r="AU468" s="142" t="s">
        <v>86</v>
      </c>
      <c r="AY468" s="16" t="s">
        <v>162</v>
      </c>
      <c r="BE468" s="143">
        <f t="shared" si="88"/>
        <v>0</v>
      </c>
      <c r="BF468" s="143">
        <f t="shared" si="89"/>
        <v>0</v>
      </c>
      <c r="BG468" s="143">
        <f t="shared" si="90"/>
        <v>0</v>
      </c>
      <c r="BH468" s="143">
        <f t="shared" si="91"/>
        <v>0</v>
      </c>
      <c r="BI468" s="143">
        <f t="shared" si="92"/>
        <v>0</v>
      </c>
      <c r="BJ468" s="16" t="s">
        <v>86</v>
      </c>
      <c r="BK468" s="143">
        <f t="shared" si="93"/>
        <v>0</v>
      </c>
      <c r="BL468" s="16" t="s">
        <v>489</v>
      </c>
      <c r="BM468" s="142" t="s">
        <v>3175</v>
      </c>
    </row>
    <row r="469" spans="2:65" s="1" customFormat="1" ht="16.5" customHeight="1">
      <c r="B469" s="31"/>
      <c r="C469" s="173" t="s">
        <v>1845</v>
      </c>
      <c r="D469" s="173" t="s">
        <v>644</v>
      </c>
      <c r="E469" s="174" t="s">
        <v>3176</v>
      </c>
      <c r="F469" s="175" t="s">
        <v>2783</v>
      </c>
      <c r="G469" s="176" t="s">
        <v>644</v>
      </c>
      <c r="H469" s="177">
        <v>90</v>
      </c>
      <c r="I469" s="178"/>
      <c r="J469" s="179">
        <f t="shared" si="84"/>
        <v>0</v>
      </c>
      <c r="K469" s="175" t="s">
        <v>1</v>
      </c>
      <c r="L469" s="180"/>
      <c r="M469" s="181" t="s">
        <v>1</v>
      </c>
      <c r="N469" s="182" t="s">
        <v>43</v>
      </c>
      <c r="P469" s="140">
        <f t="shared" si="85"/>
        <v>0</v>
      </c>
      <c r="Q469" s="140">
        <v>0</v>
      </c>
      <c r="R469" s="140">
        <f t="shared" si="86"/>
        <v>0</v>
      </c>
      <c r="S469" s="140">
        <v>0</v>
      </c>
      <c r="T469" s="141">
        <f t="shared" si="87"/>
        <v>0</v>
      </c>
      <c r="AR469" s="142" t="s">
        <v>1727</v>
      </c>
      <c r="AT469" s="142" t="s">
        <v>644</v>
      </c>
      <c r="AU469" s="142" t="s">
        <v>86</v>
      </c>
      <c r="AY469" s="16" t="s">
        <v>162</v>
      </c>
      <c r="BE469" s="143">
        <f t="shared" si="88"/>
        <v>0</v>
      </c>
      <c r="BF469" s="143">
        <f t="shared" si="89"/>
        <v>0</v>
      </c>
      <c r="BG469" s="143">
        <f t="shared" si="90"/>
        <v>0</v>
      </c>
      <c r="BH469" s="143">
        <f t="shared" si="91"/>
        <v>0</v>
      </c>
      <c r="BI469" s="143">
        <f t="shared" si="92"/>
        <v>0</v>
      </c>
      <c r="BJ469" s="16" t="s">
        <v>86</v>
      </c>
      <c r="BK469" s="143">
        <f t="shared" si="93"/>
        <v>0</v>
      </c>
      <c r="BL469" s="16" t="s">
        <v>489</v>
      </c>
      <c r="BM469" s="142" t="s">
        <v>3177</v>
      </c>
    </row>
    <row r="470" spans="2:65" s="1" customFormat="1" ht="16.5" customHeight="1">
      <c r="B470" s="31"/>
      <c r="C470" s="131" t="s">
        <v>1850</v>
      </c>
      <c r="D470" s="131" t="s">
        <v>165</v>
      </c>
      <c r="E470" s="132" t="s">
        <v>3178</v>
      </c>
      <c r="F470" s="133" t="s">
        <v>3056</v>
      </c>
      <c r="G470" s="134" t="s">
        <v>644</v>
      </c>
      <c r="H470" s="135">
        <v>20</v>
      </c>
      <c r="I470" s="136"/>
      <c r="J470" s="137">
        <f t="shared" si="84"/>
        <v>0</v>
      </c>
      <c r="K470" s="133" t="s">
        <v>1</v>
      </c>
      <c r="L470" s="31"/>
      <c r="M470" s="138" t="s">
        <v>1</v>
      </c>
      <c r="N470" s="139" t="s">
        <v>43</v>
      </c>
      <c r="P470" s="140">
        <f t="shared" si="85"/>
        <v>0</v>
      </c>
      <c r="Q470" s="140">
        <v>0</v>
      </c>
      <c r="R470" s="140">
        <f t="shared" si="86"/>
        <v>0</v>
      </c>
      <c r="S470" s="140">
        <v>0</v>
      </c>
      <c r="T470" s="141">
        <f t="shared" si="87"/>
        <v>0</v>
      </c>
      <c r="AR470" s="142" t="s">
        <v>489</v>
      </c>
      <c r="AT470" s="142" t="s">
        <v>165</v>
      </c>
      <c r="AU470" s="142" t="s">
        <v>86</v>
      </c>
      <c r="AY470" s="16" t="s">
        <v>162</v>
      </c>
      <c r="BE470" s="143">
        <f t="shared" si="88"/>
        <v>0</v>
      </c>
      <c r="BF470" s="143">
        <f t="shared" si="89"/>
        <v>0</v>
      </c>
      <c r="BG470" s="143">
        <f t="shared" si="90"/>
        <v>0</v>
      </c>
      <c r="BH470" s="143">
        <f t="shared" si="91"/>
        <v>0</v>
      </c>
      <c r="BI470" s="143">
        <f t="shared" si="92"/>
        <v>0</v>
      </c>
      <c r="BJ470" s="16" t="s">
        <v>86</v>
      </c>
      <c r="BK470" s="143">
        <f t="shared" si="93"/>
        <v>0</v>
      </c>
      <c r="BL470" s="16" t="s">
        <v>489</v>
      </c>
      <c r="BM470" s="142" t="s">
        <v>3179</v>
      </c>
    </row>
    <row r="471" spans="2:65" s="1" customFormat="1" ht="16.5" customHeight="1">
      <c r="B471" s="31"/>
      <c r="C471" s="173" t="s">
        <v>1857</v>
      </c>
      <c r="D471" s="173" t="s">
        <v>644</v>
      </c>
      <c r="E471" s="174" t="s">
        <v>3180</v>
      </c>
      <c r="F471" s="175" t="s">
        <v>3056</v>
      </c>
      <c r="G471" s="176" t="s">
        <v>644</v>
      </c>
      <c r="H471" s="177">
        <v>20</v>
      </c>
      <c r="I471" s="178"/>
      <c r="J471" s="179">
        <f t="shared" si="84"/>
        <v>0</v>
      </c>
      <c r="K471" s="175" t="s">
        <v>1</v>
      </c>
      <c r="L471" s="180"/>
      <c r="M471" s="181" t="s">
        <v>1</v>
      </c>
      <c r="N471" s="182" t="s">
        <v>43</v>
      </c>
      <c r="P471" s="140">
        <f t="shared" si="85"/>
        <v>0</v>
      </c>
      <c r="Q471" s="140">
        <v>0</v>
      </c>
      <c r="R471" s="140">
        <f t="shared" si="86"/>
        <v>0</v>
      </c>
      <c r="S471" s="140">
        <v>0</v>
      </c>
      <c r="T471" s="141">
        <f t="shared" si="87"/>
        <v>0</v>
      </c>
      <c r="AR471" s="142" t="s">
        <v>1727</v>
      </c>
      <c r="AT471" s="142" t="s">
        <v>644</v>
      </c>
      <c r="AU471" s="142" t="s">
        <v>86</v>
      </c>
      <c r="AY471" s="16" t="s">
        <v>162</v>
      </c>
      <c r="BE471" s="143">
        <f t="shared" si="88"/>
        <v>0</v>
      </c>
      <c r="BF471" s="143">
        <f t="shared" si="89"/>
        <v>0</v>
      </c>
      <c r="BG471" s="143">
        <f t="shared" si="90"/>
        <v>0</v>
      </c>
      <c r="BH471" s="143">
        <f t="shared" si="91"/>
        <v>0</v>
      </c>
      <c r="BI471" s="143">
        <f t="shared" si="92"/>
        <v>0</v>
      </c>
      <c r="BJ471" s="16" t="s">
        <v>86</v>
      </c>
      <c r="BK471" s="143">
        <f t="shared" si="93"/>
        <v>0</v>
      </c>
      <c r="BL471" s="16" t="s">
        <v>489</v>
      </c>
      <c r="BM471" s="142" t="s">
        <v>3181</v>
      </c>
    </row>
    <row r="472" spans="2:65" s="1" customFormat="1" ht="21.75" customHeight="1">
      <c r="B472" s="31"/>
      <c r="C472" s="131" t="s">
        <v>1861</v>
      </c>
      <c r="D472" s="131" t="s">
        <v>165</v>
      </c>
      <c r="E472" s="132" t="s">
        <v>3182</v>
      </c>
      <c r="F472" s="133" t="s">
        <v>2830</v>
      </c>
      <c r="G472" s="134" t="s">
        <v>644</v>
      </c>
      <c r="H472" s="135">
        <v>110</v>
      </c>
      <c r="I472" s="136"/>
      <c r="J472" s="137">
        <f t="shared" si="84"/>
        <v>0</v>
      </c>
      <c r="K472" s="133" t="s">
        <v>1</v>
      </c>
      <c r="L472" s="31"/>
      <c r="M472" s="138" t="s">
        <v>1</v>
      </c>
      <c r="N472" s="139" t="s">
        <v>43</v>
      </c>
      <c r="P472" s="140">
        <f t="shared" si="85"/>
        <v>0</v>
      </c>
      <c r="Q472" s="140">
        <v>0</v>
      </c>
      <c r="R472" s="140">
        <f t="shared" si="86"/>
        <v>0</v>
      </c>
      <c r="S472" s="140">
        <v>0</v>
      </c>
      <c r="T472" s="141">
        <f t="shared" si="87"/>
        <v>0</v>
      </c>
      <c r="AR472" s="142" t="s">
        <v>489</v>
      </c>
      <c r="AT472" s="142" t="s">
        <v>165</v>
      </c>
      <c r="AU472" s="142" t="s">
        <v>86</v>
      </c>
      <c r="AY472" s="16" t="s">
        <v>162</v>
      </c>
      <c r="BE472" s="143">
        <f t="shared" si="88"/>
        <v>0</v>
      </c>
      <c r="BF472" s="143">
        <f t="shared" si="89"/>
        <v>0</v>
      </c>
      <c r="BG472" s="143">
        <f t="shared" si="90"/>
        <v>0</v>
      </c>
      <c r="BH472" s="143">
        <f t="shared" si="91"/>
        <v>0</v>
      </c>
      <c r="BI472" s="143">
        <f t="shared" si="92"/>
        <v>0</v>
      </c>
      <c r="BJ472" s="16" t="s">
        <v>86</v>
      </c>
      <c r="BK472" s="143">
        <f t="shared" si="93"/>
        <v>0</v>
      </c>
      <c r="BL472" s="16" t="s">
        <v>489</v>
      </c>
      <c r="BM472" s="142" t="s">
        <v>3183</v>
      </c>
    </row>
    <row r="473" spans="2:65" s="1" customFormat="1" ht="24.2" customHeight="1">
      <c r="B473" s="31"/>
      <c r="C473" s="131" t="s">
        <v>1866</v>
      </c>
      <c r="D473" s="131" t="s">
        <v>165</v>
      </c>
      <c r="E473" s="132" t="s">
        <v>3184</v>
      </c>
      <c r="F473" s="133" t="s">
        <v>3185</v>
      </c>
      <c r="G473" s="134" t="s">
        <v>1645</v>
      </c>
      <c r="H473" s="135">
        <v>1</v>
      </c>
      <c r="I473" s="136"/>
      <c r="J473" s="137">
        <f t="shared" si="84"/>
        <v>0</v>
      </c>
      <c r="K473" s="133" t="s">
        <v>1</v>
      </c>
      <c r="L473" s="31"/>
      <c r="M473" s="138" t="s">
        <v>1</v>
      </c>
      <c r="N473" s="139" t="s">
        <v>43</v>
      </c>
      <c r="P473" s="140">
        <f t="shared" si="85"/>
        <v>0</v>
      </c>
      <c r="Q473" s="140">
        <v>0</v>
      </c>
      <c r="R473" s="140">
        <f t="shared" si="86"/>
        <v>0</v>
      </c>
      <c r="S473" s="140">
        <v>0</v>
      </c>
      <c r="T473" s="141">
        <f t="shared" si="87"/>
        <v>0</v>
      </c>
      <c r="AR473" s="142" t="s">
        <v>489</v>
      </c>
      <c r="AT473" s="142" t="s">
        <v>165</v>
      </c>
      <c r="AU473" s="142" t="s">
        <v>86</v>
      </c>
      <c r="AY473" s="16" t="s">
        <v>162</v>
      </c>
      <c r="BE473" s="143">
        <f t="shared" si="88"/>
        <v>0</v>
      </c>
      <c r="BF473" s="143">
        <f t="shared" si="89"/>
        <v>0</v>
      </c>
      <c r="BG473" s="143">
        <f t="shared" si="90"/>
        <v>0</v>
      </c>
      <c r="BH473" s="143">
        <f t="shared" si="91"/>
        <v>0</v>
      </c>
      <c r="BI473" s="143">
        <f t="shared" si="92"/>
        <v>0</v>
      </c>
      <c r="BJ473" s="16" t="s">
        <v>86</v>
      </c>
      <c r="BK473" s="143">
        <f t="shared" si="93"/>
        <v>0</v>
      </c>
      <c r="BL473" s="16" t="s">
        <v>489</v>
      </c>
      <c r="BM473" s="142" t="s">
        <v>3186</v>
      </c>
    </row>
    <row r="474" spans="2:65" s="1" customFormat="1" ht="24.2" customHeight="1">
      <c r="B474" s="31"/>
      <c r="C474" s="173" t="s">
        <v>1872</v>
      </c>
      <c r="D474" s="173" t="s">
        <v>644</v>
      </c>
      <c r="E474" s="174" t="s">
        <v>3187</v>
      </c>
      <c r="F474" s="175" t="s">
        <v>3185</v>
      </c>
      <c r="G474" s="176" t="s">
        <v>1645</v>
      </c>
      <c r="H474" s="177">
        <v>1</v>
      </c>
      <c r="I474" s="178"/>
      <c r="J474" s="179">
        <f t="shared" si="84"/>
        <v>0</v>
      </c>
      <c r="K474" s="175" t="s">
        <v>1</v>
      </c>
      <c r="L474" s="180"/>
      <c r="M474" s="181" t="s">
        <v>1</v>
      </c>
      <c r="N474" s="182" t="s">
        <v>43</v>
      </c>
      <c r="P474" s="140">
        <f t="shared" si="85"/>
        <v>0</v>
      </c>
      <c r="Q474" s="140">
        <v>0</v>
      </c>
      <c r="R474" s="140">
        <f t="shared" si="86"/>
        <v>0</v>
      </c>
      <c r="S474" s="140">
        <v>0</v>
      </c>
      <c r="T474" s="141">
        <f t="shared" si="87"/>
        <v>0</v>
      </c>
      <c r="AR474" s="142" t="s">
        <v>1727</v>
      </c>
      <c r="AT474" s="142" t="s">
        <v>644</v>
      </c>
      <c r="AU474" s="142" t="s">
        <v>86</v>
      </c>
      <c r="AY474" s="16" t="s">
        <v>162</v>
      </c>
      <c r="BE474" s="143">
        <f t="shared" si="88"/>
        <v>0</v>
      </c>
      <c r="BF474" s="143">
        <f t="shared" si="89"/>
        <v>0</v>
      </c>
      <c r="BG474" s="143">
        <f t="shared" si="90"/>
        <v>0</v>
      </c>
      <c r="BH474" s="143">
        <f t="shared" si="91"/>
        <v>0</v>
      </c>
      <c r="BI474" s="143">
        <f t="shared" si="92"/>
        <v>0</v>
      </c>
      <c r="BJ474" s="16" t="s">
        <v>86</v>
      </c>
      <c r="BK474" s="143">
        <f t="shared" si="93"/>
        <v>0</v>
      </c>
      <c r="BL474" s="16" t="s">
        <v>489</v>
      </c>
      <c r="BM474" s="142" t="s">
        <v>3188</v>
      </c>
    </row>
    <row r="475" spans="2:65" s="1" customFormat="1" ht="16.5" customHeight="1">
      <c r="B475" s="31"/>
      <c r="C475" s="131" t="s">
        <v>1876</v>
      </c>
      <c r="D475" s="131" t="s">
        <v>165</v>
      </c>
      <c r="E475" s="132" t="s">
        <v>3189</v>
      </c>
      <c r="F475" s="133" t="s">
        <v>3190</v>
      </c>
      <c r="G475" s="134" t="s">
        <v>1645</v>
      </c>
      <c r="H475" s="135">
        <v>1</v>
      </c>
      <c r="I475" s="136"/>
      <c r="J475" s="137">
        <f t="shared" si="84"/>
        <v>0</v>
      </c>
      <c r="K475" s="133" t="s">
        <v>1</v>
      </c>
      <c r="L475" s="31"/>
      <c r="M475" s="138" t="s">
        <v>1</v>
      </c>
      <c r="N475" s="139" t="s">
        <v>43</v>
      </c>
      <c r="P475" s="140">
        <f t="shared" si="85"/>
        <v>0</v>
      </c>
      <c r="Q475" s="140">
        <v>0</v>
      </c>
      <c r="R475" s="140">
        <f t="shared" si="86"/>
        <v>0</v>
      </c>
      <c r="S475" s="140">
        <v>0</v>
      </c>
      <c r="T475" s="141">
        <f t="shared" si="87"/>
        <v>0</v>
      </c>
      <c r="AR475" s="142" t="s">
        <v>489</v>
      </c>
      <c r="AT475" s="142" t="s">
        <v>165</v>
      </c>
      <c r="AU475" s="142" t="s">
        <v>86</v>
      </c>
      <c r="AY475" s="16" t="s">
        <v>162</v>
      </c>
      <c r="BE475" s="143">
        <f t="shared" si="88"/>
        <v>0</v>
      </c>
      <c r="BF475" s="143">
        <f t="shared" si="89"/>
        <v>0</v>
      </c>
      <c r="BG475" s="143">
        <f t="shared" si="90"/>
        <v>0</v>
      </c>
      <c r="BH475" s="143">
        <f t="shared" si="91"/>
        <v>0</v>
      </c>
      <c r="BI475" s="143">
        <f t="shared" si="92"/>
        <v>0</v>
      </c>
      <c r="BJ475" s="16" t="s">
        <v>86</v>
      </c>
      <c r="BK475" s="143">
        <f t="shared" si="93"/>
        <v>0</v>
      </c>
      <c r="BL475" s="16" t="s">
        <v>489</v>
      </c>
      <c r="BM475" s="142" t="s">
        <v>3191</v>
      </c>
    </row>
    <row r="476" spans="2:65" s="1" customFormat="1" ht="16.5" customHeight="1">
      <c r="B476" s="31"/>
      <c r="C476" s="173" t="s">
        <v>1880</v>
      </c>
      <c r="D476" s="173" t="s">
        <v>644</v>
      </c>
      <c r="E476" s="174" t="s">
        <v>3192</v>
      </c>
      <c r="F476" s="175" t="s">
        <v>3190</v>
      </c>
      <c r="G476" s="176" t="s">
        <v>1645</v>
      </c>
      <c r="H476" s="177">
        <v>1</v>
      </c>
      <c r="I476" s="178"/>
      <c r="J476" s="179">
        <f t="shared" si="84"/>
        <v>0</v>
      </c>
      <c r="K476" s="175" t="s">
        <v>1</v>
      </c>
      <c r="L476" s="180"/>
      <c r="M476" s="181" t="s">
        <v>1</v>
      </c>
      <c r="N476" s="182" t="s">
        <v>43</v>
      </c>
      <c r="P476" s="140">
        <f t="shared" si="85"/>
        <v>0</v>
      </c>
      <c r="Q476" s="140">
        <v>0</v>
      </c>
      <c r="R476" s="140">
        <f t="shared" si="86"/>
        <v>0</v>
      </c>
      <c r="S476" s="140">
        <v>0</v>
      </c>
      <c r="T476" s="141">
        <f t="shared" si="87"/>
        <v>0</v>
      </c>
      <c r="AR476" s="142" t="s">
        <v>1727</v>
      </c>
      <c r="AT476" s="142" t="s">
        <v>644</v>
      </c>
      <c r="AU476" s="142" t="s">
        <v>86</v>
      </c>
      <c r="AY476" s="16" t="s">
        <v>162</v>
      </c>
      <c r="BE476" s="143">
        <f t="shared" si="88"/>
        <v>0</v>
      </c>
      <c r="BF476" s="143">
        <f t="shared" si="89"/>
        <v>0</v>
      </c>
      <c r="BG476" s="143">
        <f t="shared" si="90"/>
        <v>0</v>
      </c>
      <c r="BH476" s="143">
        <f t="shared" si="91"/>
        <v>0</v>
      </c>
      <c r="BI476" s="143">
        <f t="shared" si="92"/>
        <v>0</v>
      </c>
      <c r="BJ476" s="16" t="s">
        <v>86</v>
      </c>
      <c r="BK476" s="143">
        <f t="shared" si="93"/>
        <v>0</v>
      </c>
      <c r="BL476" s="16" t="s">
        <v>489</v>
      </c>
      <c r="BM476" s="142" t="s">
        <v>3193</v>
      </c>
    </row>
    <row r="477" spans="2:65" s="1" customFormat="1" ht="24.2" customHeight="1">
      <c r="B477" s="31"/>
      <c r="C477" s="131" t="s">
        <v>1886</v>
      </c>
      <c r="D477" s="131" t="s">
        <v>165</v>
      </c>
      <c r="E477" s="132" t="s">
        <v>3194</v>
      </c>
      <c r="F477" s="133" t="s">
        <v>3195</v>
      </c>
      <c r="G477" s="134" t="s">
        <v>1645</v>
      </c>
      <c r="H477" s="135">
        <v>2</v>
      </c>
      <c r="I477" s="136"/>
      <c r="J477" s="137">
        <f t="shared" si="84"/>
        <v>0</v>
      </c>
      <c r="K477" s="133" t="s">
        <v>1</v>
      </c>
      <c r="L477" s="31"/>
      <c r="M477" s="138" t="s">
        <v>1</v>
      </c>
      <c r="N477" s="139" t="s">
        <v>43</v>
      </c>
      <c r="P477" s="140">
        <f t="shared" si="85"/>
        <v>0</v>
      </c>
      <c r="Q477" s="140">
        <v>0</v>
      </c>
      <c r="R477" s="140">
        <f t="shared" si="86"/>
        <v>0</v>
      </c>
      <c r="S477" s="140">
        <v>0</v>
      </c>
      <c r="T477" s="141">
        <f t="shared" si="87"/>
        <v>0</v>
      </c>
      <c r="AR477" s="142" t="s">
        <v>489</v>
      </c>
      <c r="AT477" s="142" t="s">
        <v>165</v>
      </c>
      <c r="AU477" s="142" t="s">
        <v>86</v>
      </c>
      <c r="AY477" s="16" t="s">
        <v>162</v>
      </c>
      <c r="BE477" s="143">
        <f t="shared" si="88"/>
        <v>0</v>
      </c>
      <c r="BF477" s="143">
        <f t="shared" si="89"/>
        <v>0</v>
      </c>
      <c r="BG477" s="143">
        <f t="shared" si="90"/>
        <v>0</v>
      </c>
      <c r="BH477" s="143">
        <f t="shared" si="91"/>
        <v>0</v>
      </c>
      <c r="BI477" s="143">
        <f t="shared" si="92"/>
        <v>0</v>
      </c>
      <c r="BJ477" s="16" t="s">
        <v>86</v>
      </c>
      <c r="BK477" s="143">
        <f t="shared" si="93"/>
        <v>0</v>
      </c>
      <c r="BL477" s="16" t="s">
        <v>489</v>
      </c>
      <c r="BM477" s="142" t="s">
        <v>3196</v>
      </c>
    </row>
    <row r="478" spans="2:65" s="1" customFormat="1" ht="24.2" customHeight="1">
      <c r="B478" s="31"/>
      <c r="C478" s="173" t="s">
        <v>1891</v>
      </c>
      <c r="D478" s="173" t="s">
        <v>644</v>
      </c>
      <c r="E478" s="174" t="s">
        <v>3197</v>
      </c>
      <c r="F478" s="175" t="s">
        <v>3195</v>
      </c>
      <c r="G478" s="176" t="s">
        <v>1645</v>
      </c>
      <c r="H478" s="177">
        <v>2</v>
      </c>
      <c r="I478" s="178"/>
      <c r="J478" s="179">
        <f t="shared" si="84"/>
        <v>0</v>
      </c>
      <c r="K478" s="175" t="s">
        <v>1</v>
      </c>
      <c r="L478" s="180"/>
      <c r="M478" s="181" t="s">
        <v>1</v>
      </c>
      <c r="N478" s="182" t="s">
        <v>43</v>
      </c>
      <c r="P478" s="140">
        <f t="shared" si="85"/>
        <v>0</v>
      </c>
      <c r="Q478" s="140">
        <v>0</v>
      </c>
      <c r="R478" s="140">
        <f t="shared" si="86"/>
        <v>0</v>
      </c>
      <c r="S478" s="140">
        <v>0</v>
      </c>
      <c r="T478" s="141">
        <f t="shared" si="87"/>
        <v>0</v>
      </c>
      <c r="AR478" s="142" t="s">
        <v>1727</v>
      </c>
      <c r="AT478" s="142" t="s">
        <v>644</v>
      </c>
      <c r="AU478" s="142" t="s">
        <v>86</v>
      </c>
      <c r="AY478" s="16" t="s">
        <v>162</v>
      </c>
      <c r="BE478" s="143">
        <f t="shared" si="88"/>
        <v>0</v>
      </c>
      <c r="BF478" s="143">
        <f t="shared" si="89"/>
        <v>0</v>
      </c>
      <c r="BG478" s="143">
        <f t="shared" si="90"/>
        <v>0</v>
      </c>
      <c r="BH478" s="143">
        <f t="shared" si="91"/>
        <v>0</v>
      </c>
      <c r="BI478" s="143">
        <f t="shared" si="92"/>
        <v>0</v>
      </c>
      <c r="BJ478" s="16" t="s">
        <v>86</v>
      </c>
      <c r="BK478" s="143">
        <f t="shared" si="93"/>
        <v>0</v>
      </c>
      <c r="BL478" s="16" t="s">
        <v>489</v>
      </c>
      <c r="BM478" s="142" t="s">
        <v>3198</v>
      </c>
    </row>
    <row r="479" spans="2:65" s="1" customFormat="1" ht="16.5" customHeight="1">
      <c r="B479" s="31"/>
      <c r="C479" s="131" t="s">
        <v>1896</v>
      </c>
      <c r="D479" s="131" t="s">
        <v>165</v>
      </c>
      <c r="E479" s="132" t="s">
        <v>3199</v>
      </c>
      <c r="F479" s="133" t="s">
        <v>3200</v>
      </c>
      <c r="G479" s="134" t="s">
        <v>1645</v>
      </c>
      <c r="H479" s="135">
        <v>1</v>
      </c>
      <c r="I479" s="136"/>
      <c r="J479" s="137">
        <f t="shared" si="84"/>
        <v>0</v>
      </c>
      <c r="K479" s="133" t="s">
        <v>1</v>
      </c>
      <c r="L479" s="31"/>
      <c r="M479" s="138" t="s">
        <v>1</v>
      </c>
      <c r="N479" s="139" t="s">
        <v>43</v>
      </c>
      <c r="P479" s="140">
        <f t="shared" si="85"/>
        <v>0</v>
      </c>
      <c r="Q479" s="140">
        <v>0</v>
      </c>
      <c r="R479" s="140">
        <f t="shared" si="86"/>
        <v>0</v>
      </c>
      <c r="S479" s="140">
        <v>0</v>
      </c>
      <c r="T479" s="141">
        <f t="shared" si="87"/>
        <v>0</v>
      </c>
      <c r="AR479" s="142" t="s">
        <v>489</v>
      </c>
      <c r="AT479" s="142" t="s">
        <v>165</v>
      </c>
      <c r="AU479" s="142" t="s">
        <v>86</v>
      </c>
      <c r="AY479" s="16" t="s">
        <v>162</v>
      </c>
      <c r="BE479" s="143">
        <f t="shared" si="88"/>
        <v>0</v>
      </c>
      <c r="BF479" s="143">
        <f t="shared" si="89"/>
        <v>0</v>
      </c>
      <c r="BG479" s="143">
        <f t="shared" si="90"/>
        <v>0</v>
      </c>
      <c r="BH479" s="143">
        <f t="shared" si="91"/>
        <v>0</v>
      </c>
      <c r="BI479" s="143">
        <f t="shared" si="92"/>
        <v>0</v>
      </c>
      <c r="BJ479" s="16" t="s">
        <v>86</v>
      </c>
      <c r="BK479" s="143">
        <f t="shared" si="93"/>
        <v>0</v>
      </c>
      <c r="BL479" s="16" t="s">
        <v>489</v>
      </c>
      <c r="BM479" s="142" t="s">
        <v>3201</v>
      </c>
    </row>
    <row r="480" spans="2:65" s="11" customFormat="1" ht="22.9" customHeight="1">
      <c r="B480" s="119"/>
      <c r="D480" s="120" t="s">
        <v>77</v>
      </c>
      <c r="E480" s="129" t="s">
        <v>3202</v>
      </c>
      <c r="F480" s="129" t="s">
        <v>3203</v>
      </c>
      <c r="I480" s="122"/>
      <c r="J480" s="130">
        <f>BK480</f>
        <v>0</v>
      </c>
      <c r="L480" s="119"/>
      <c r="M480" s="124"/>
      <c r="P480" s="125">
        <v>0</v>
      </c>
      <c r="R480" s="125">
        <v>0</v>
      </c>
      <c r="T480" s="126">
        <v>0</v>
      </c>
      <c r="AR480" s="120" t="s">
        <v>182</v>
      </c>
      <c r="AT480" s="127" t="s">
        <v>77</v>
      </c>
      <c r="AU480" s="127" t="s">
        <v>86</v>
      </c>
      <c r="AY480" s="120" t="s">
        <v>162</v>
      </c>
      <c r="BK480" s="128">
        <v>0</v>
      </c>
    </row>
    <row r="481" spans="2:65" s="11" customFormat="1" ht="25.9" customHeight="1">
      <c r="B481" s="119"/>
      <c r="D481" s="120" t="s">
        <v>77</v>
      </c>
      <c r="E481" s="121" t="s">
        <v>3204</v>
      </c>
      <c r="F481" s="121" t="s">
        <v>3205</v>
      </c>
      <c r="I481" s="122"/>
      <c r="J481" s="123">
        <f>BK481</f>
        <v>0</v>
      </c>
      <c r="L481" s="119"/>
      <c r="M481" s="124"/>
      <c r="P481" s="125">
        <f>SUM(P482:P492)</f>
        <v>0</v>
      </c>
      <c r="R481" s="125">
        <f>SUM(R482:R492)</f>
        <v>1.4999999999999999E-4</v>
      </c>
      <c r="T481" s="126">
        <f>SUM(T482:T492)</f>
        <v>0</v>
      </c>
      <c r="AR481" s="120" t="s">
        <v>182</v>
      </c>
      <c r="AT481" s="127" t="s">
        <v>77</v>
      </c>
      <c r="AU481" s="127" t="s">
        <v>78</v>
      </c>
      <c r="AY481" s="120" t="s">
        <v>162</v>
      </c>
      <c r="BK481" s="128">
        <f>SUM(BK482:BK492)</f>
        <v>0</v>
      </c>
    </row>
    <row r="482" spans="2:65" s="1" customFormat="1" ht="16.5" customHeight="1">
      <c r="B482" s="31"/>
      <c r="C482" s="131" t="s">
        <v>1900</v>
      </c>
      <c r="D482" s="131" t="s">
        <v>165</v>
      </c>
      <c r="E482" s="132" t="s">
        <v>3206</v>
      </c>
      <c r="F482" s="133" t="s">
        <v>3207</v>
      </c>
      <c r="G482" s="134" t="s">
        <v>1645</v>
      </c>
      <c r="H482" s="135">
        <v>5</v>
      </c>
      <c r="I482" s="136"/>
      <c r="J482" s="137">
        <f t="shared" ref="J482:J491" si="94">ROUND(I482*H482,2)</f>
        <v>0</v>
      </c>
      <c r="K482" s="133" t="s">
        <v>1</v>
      </c>
      <c r="L482" s="31"/>
      <c r="M482" s="138" t="s">
        <v>1</v>
      </c>
      <c r="N482" s="139" t="s">
        <v>43</v>
      </c>
      <c r="P482" s="140">
        <f t="shared" ref="P482:P491" si="95">O482*H482</f>
        <v>0</v>
      </c>
      <c r="Q482" s="140">
        <v>0</v>
      </c>
      <c r="R482" s="140">
        <f t="shared" ref="R482:R491" si="96">Q482*H482</f>
        <v>0</v>
      </c>
      <c r="S482" s="140">
        <v>0</v>
      </c>
      <c r="T482" s="141">
        <f t="shared" ref="T482:T491" si="97">S482*H482</f>
        <v>0</v>
      </c>
      <c r="AR482" s="142" t="s">
        <v>489</v>
      </c>
      <c r="AT482" s="142" t="s">
        <v>165</v>
      </c>
      <c r="AU482" s="142" t="s">
        <v>86</v>
      </c>
      <c r="AY482" s="16" t="s">
        <v>162</v>
      </c>
      <c r="BE482" s="143">
        <f t="shared" ref="BE482:BE491" si="98">IF(N482="základní",J482,0)</f>
        <v>0</v>
      </c>
      <c r="BF482" s="143">
        <f t="shared" ref="BF482:BF491" si="99">IF(N482="snížená",J482,0)</f>
        <v>0</v>
      </c>
      <c r="BG482" s="143">
        <f t="shared" ref="BG482:BG491" si="100">IF(N482="zákl. přenesená",J482,0)</f>
        <v>0</v>
      </c>
      <c r="BH482" s="143">
        <f t="shared" ref="BH482:BH491" si="101">IF(N482="sníž. přenesená",J482,0)</f>
        <v>0</v>
      </c>
      <c r="BI482" s="143">
        <f t="shared" ref="BI482:BI491" si="102">IF(N482="nulová",J482,0)</f>
        <v>0</v>
      </c>
      <c r="BJ482" s="16" t="s">
        <v>86</v>
      </c>
      <c r="BK482" s="143">
        <f t="shared" ref="BK482:BK491" si="103">ROUND(I482*H482,2)</f>
        <v>0</v>
      </c>
      <c r="BL482" s="16" t="s">
        <v>489</v>
      </c>
      <c r="BM482" s="142" t="s">
        <v>3208</v>
      </c>
    </row>
    <row r="483" spans="2:65" s="1" customFormat="1" ht="16.5" customHeight="1">
      <c r="B483" s="31"/>
      <c r="C483" s="173" t="s">
        <v>1904</v>
      </c>
      <c r="D483" s="173" t="s">
        <v>644</v>
      </c>
      <c r="E483" s="174" t="s">
        <v>3209</v>
      </c>
      <c r="F483" s="175" t="s">
        <v>3207</v>
      </c>
      <c r="G483" s="176" t="s">
        <v>1645</v>
      </c>
      <c r="H483" s="177">
        <v>5</v>
      </c>
      <c r="I483" s="178"/>
      <c r="J483" s="179">
        <f t="shared" si="94"/>
        <v>0</v>
      </c>
      <c r="K483" s="175" t="s">
        <v>1</v>
      </c>
      <c r="L483" s="180"/>
      <c r="M483" s="181" t="s">
        <v>1</v>
      </c>
      <c r="N483" s="182" t="s">
        <v>43</v>
      </c>
      <c r="P483" s="140">
        <f t="shared" si="95"/>
        <v>0</v>
      </c>
      <c r="Q483" s="140">
        <v>0</v>
      </c>
      <c r="R483" s="140">
        <f t="shared" si="96"/>
        <v>0</v>
      </c>
      <c r="S483" s="140">
        <v>0</v>
      </c>
      <c r="T483" s="141">
        <f t="shared" si="97"/>
        <v>0</v>
      </c>
      <c r="AR483" s="142" t="s">
        <v>1727</v>
      </c>
      <c r="AT483" s="142" t="s">
        <v>644</v>
      </c>
      <c r="AU483" s="142" t="s">
        <v>86</v>
      </c>
      <c r="AY483" s="16" t="s">
        <v>162</v>
      </c>
      <c r="BE483" s="143">
        <f t="shared" si="98"/>
        <v>0</v>
      </c>
      <c r="BF483" s="143">
        <f t="shared" si="99"/>
        <v>0</v>
      </c>
      <c r="BG483" s="143">
        <f t="shared" si="100"/>
        <v>0</v>
      </c>
      <c r="BH483" s="143">
        <f t="shared" si="101"/>
        <v>0</v>
      </c>
      <c r="BI483" s="143">
        <f t="shared" si="102"/>
        <v>0</v>
      </c>
      <c r="BJ483" s="16" t="s">
        <v>86</v>
      </c>
      <c r="BK483" s="143">
        <f t="shared" si="103"/>
        <v>0</v>
      </c>
      <c r="BL483" s="16" t="s">
        <v>489</v>
      </c>
      <c r="BM483" s="142" t="s">
        <v>3210</v>
      </c>
    </row>
    <row r="484" spans="2:65" s="1" customFormat="1" ht="16.5" customHeight="1">
      <c r="B484" s="31"/>
      <c r="C484" s="131" t="s">
        <v>1908</v>
      </c>
      <c r="D484" s="131" t="s">
        <v>165</v>
      </c>
      <c r="E484" s="132" t="s">
        <v>3211</v>
      </c>
      <c r="F484" s="133" t="s">
        <v>3212</v>
      </c>
      <c r="G484" s="134" t="s">
        <v>644</v>
      </c>
      <c r="H484" s="135">
        <v>85</v>
      </c>
      <c r="I484" s="136"/>
      <c r="J484" s="137">
        <f t="shared" si="94"/>
        <v>0</v>
      </c>
      <c r="K484" s="133" t="s">
        <v>1</v>
      </c>
      <c r="L484" s="31"/>
      <c r="M484" s="138" t="s">
        <v>1</v>
      </c>
      <c r="N484" s="139" t="s">
        <v>43</v>
      </c>
      <c r="P484" s="140">
        <f t="shared" si="95"/>
        <v>0</v>
      </c>
      <c r="Q484" s="140">
        <v>0</v>
      </c>
      <c r="R484" s="140">
        <f t="shared" si="96"/>
        <v>0</v>
      </c>
      <c r="S484" s="140">
        <v>0</v>
      </c>
      <c r="T484" s="141">
        <f t="shared" si="97"/>
        <v>0</v>
      </c>
      <c r="AR484" s="142" t="s">
        <v>489</v>
      </c>
      <c r="AT484" s="142" t="s">
        <v>165</v>
      </c>
      <c r="AU484" s="142" t="s">
        <v>86</v>
      </c>
      <c r="AY484" s="16" t="s">
        <v>162</v>
      </c>
      <c r="BE484" s="143">
        <f t="shared" si="98"/>
        <v>0</v>
      </c>
      <c r="BF484" s="143">
        <f t="shared" si="99"/>
        <v>0</v>
      </c>
      <c r="BG484" s="143">
        <f t="shared" si="100"/>
        <v>0</v>
      </c>
      <c r="BH484" s="143">
        <f t="shared" si="101"/>
        <v>0</v>
      </c>
      <c r="BI484" s="143">
        <f t="shared" si="102"/>
        <v>0</v>
      </c>
      <c r="BJ484" s="16" t="s">
        <v>86</v>
      </c>
      <c r="BK484" s="143">
        <f t="shared" si="103"/>
        <v>0</v>
      </c>
      <c r="BL484" s="16" t="s">
        <v>489</v>
      </c>
      <c r="BM484" s="142" t="s">
        <v>3213</v>
      </c>
    </row>
    <row r="485" spans="2:65" s="1" customFormat="1" ht="16.5" customHeight="1">
      <c r="B485" s="31"/>
      <c r="C485" s="173" t="s">
        <v>1913</v>
      </c>
      <c r="D485" s="173" t="s">
        <v>644</v>
      </c>
      <c r="E485" s="174" t="s">
        <v>3214</v>
      </c>
      <c r="F485" s="175" t="s">
        <v>3212</v>
      </c>
      <c r="G485" s="176" t="s">
        <v>644</v>
      </c>
      <c r="H485" s="177">
        <v>85</v>
      </c>
      <c r="I485" s="178"/>
      <c r="J485" s="179">
        <f t="shared" si="94"/>
        <v>0</v>
      </c>
      <c r="K485" s="175" t="s">
        <v>1</v>
      </c>
      <c r="L485" s="180"/>
      <c r="M485" s="181" t="s">
        <v>1</v>
      </c>
      <c r="N485" s="182" t="s">
        <v>43</v>
      </c>
      <c r="P485" s="140">
        <f t="shared" si="95"/>
        <v>0</v>
      </c>
      <c r="Q485" s="140">
        <v>0</v>
      </c>
      <c r="R485" s="140">
        <f t="shared" si="96"/>
        <v>0</v>
      </c>
      <c r="S485" s="140">
        <v>0</v>
      </c>
      <c r="T485" s="141">
        <f t="shared" si="97"/>
        <v>0</v>
      </c>
      <c r="AR485" s="142" t="s">
        <v>1727</v>
      </c>
      <c r="AT485" s="142" t="s">
        <v>644</v>
      </c>
      <c r="AU485" s="142" t="s">
        <v>86</v>
      </c>
      <c r="AY485" s="16" t="s">
        <v>162</v>
      </c>
      <c r="BE485" s="143">
        <f t="shared" si="98"/>
        <v>0</v>
      </c>
      <c r="BF485" s="143">
        <f t="shared" si="99"/>
        <v>0</v>
      </c>
      <c r="BG485" s="143">
        <f t="shared" si="100"/>
        <v>0</v>
      </c>
      <c r="BH485" s="143">
        <f t="shared" si="101"/>
        <v>0</v>
      </c>
      <c r="BI485" s="143">
        <f t="shared" si="102"/>
        <v>0</v>
      </c>
      <c r="BJ485" s="16" t="s">
        <v>86</v>
      </c>
      <c r="BK485" s="143">
        <f t="shared" si="103"/>
        <v>0</v>
      </c>
      <c r="BL485" s="16" t="s">
        <v>489</v>
      </c>
      <c r="BM485" s="142" t="s">
        <v>3215</v>
      </c>
    </row>
    <row r="486" spans="2:65" s="1" customFormat="1" ht="16.5" customHeight="1">
      <c r="B486" s="31"/>
      <c r="C486" s="131" t="s">
        <v>1919</v>
      </c>
      <c r="D486" s="131" t="s">
        <v>165</v>
      </c>
      <c r="E486" s="132" t="s">
        <v>3216</v>
      </c>
      <c r="F486" s="133" t="s">
        <v>2783</v>
      </c>
      <c r="G486" s="134" t="s">
        <v>644</v>
      </c>
      <c r="H486" s="135">
        <v>80</v>
      </c>
      <c r="I486" s="136"/>
      <c r="J486" s="137">
        <f t="shared" si="94"/>
        <v>0</v>
      </c>
      <c r="K486" s="133" t="s">
        <v>1</v>
      </c>
      <c r="L486" s="31"/>
      <c r="M486" s="138" t="s">
        <v>1</v>
      </c>
      <c r="N486" s="139" t="s">
        <v>43</v>
      </c>
      <c r="P486" s="140">
        <f t="shared" si="95"/>
        <v>0</v>
      </c>
      <c r="Q486" s="140">
        <v>0</v>
      </c>
      <c r="R486" s="140">
        <f t="shared" si="96"/>
        <v>0</v>
      </c>
      <c r="S486" s="140">
        <v>0</v>
      </c>
      <c r="T486" s="141">
        <f t="shared" si="97"/>
        <v>0</v>
      </c>
      <c r="AR486" s="142" t="s">
        <v>489</v>
      </c>
      <c r="AT486" s="142" t="s">
        <v>165</v>
      </c>
      <c r="AU486" s="142" t="s">
        <v>86</v>
      </c>
      <c r="AY486" s="16" t="s">
        <v>162</v>
      </c>
      <c r="BE486" s="143">
        <f t="shared" si="98"/>
        <v>0</v>
      </c>
      <c r="BF486" s="143">
        <f t="shared" si="99"/>
        <v>0</v>
      </c>
      <c r="BG486" s="143">
        <f t="shared" si="100"/>
        <v>0</v>
      </c>
      <c r="BH486" s="143">
        <f t="shared" si="101"/>
        <v>0</v>
      </c>
      <c r="BI486" s="143">
        <f t="shared" si="102"/>
        <v>0</v>
      </c>
      <c r="BJ486" s="16" t="s">
        <v>86</v>
      </c>
      <c r="BK486" s="143">
        <f t="shared" si="103"/>
        <v>0</v>
      </c>
      <c r="BL486" s="16" t="s">
        <v>489</v>
      </c>
      <c r="BM486" s="142" t="s">
        <v>3217</v>
      </c>
    </row>
    <row r="487" spans="2:65" s="1" customFormat="1" ht="16.5" customHeight="1">
      <c r="B487" s="31"/>
      <c r="C487" s="173" t="s">
        <v>1924</v>
      </c>
      <c r="D487" s="173" t="s">
        <v>644</v>
      </c>
      <c r="E487" s="174" t="s">
        <v>3218</v>
      </c>
      <c r="F487" s="175" t="s">
        <v>2783</v>
      </c>
      <c r="G487" s="176" t="s">
        <v>644</v>
      </c>
      <c r="H487" s="177">
        <v>80</v>
      </c>
      <c r="I487" s="178"/>
      <c r="J487" s="179">
        <f t="shared" si="94"/>
        <v>0</v>
      </c>
      <c r="K487" s="175" t="s">
        <v>1</v>
      </c>
      <c r="L487" s="180"/>
      <c r="M487" s="181" t="s">
        <v>1</v>
      </c>
      <c r="N487" s="182" t="s">
        <v>43</v>
      </c>
      <c r="P487" s="140">
        <f t="shared" si="95"/>
        <v>0</v>
      </c>
      <c r="Q487" s="140">
        <v>0</v>
      </c>
      <c r="R487" s="140">
        <f t="shared" si="96"/>
        <v>0</v>
      </c>
      <c r="S487" s="140">
        <v>0</v>
      </c>
      <c r="T487" s="141">
        <f t="shared" si="97"/>
        <v>0</v>
      </c>
      <c r="AR487" s="142" t="s">
        <v>1727</v>
      </c>
      <c r="AT487" s="142" t="s">
        <v>644</v>
      </c>
      <c r="AU487" s="142" t="s">
        <v>86</v>
      </c>
      <c r="AY487" s="16" t="s">
        <v>162</v>
      </c>
      <c r="BE487" s="143">
        <f t="shared" si="98"/>
        <v>0</v>
      </c>
      <c r="BF487" s="143">
        <f t="shared" si="99"/>
        <v>0</v>
      </c>
      <c r="BG487" s="143">
        <f t="shared" si="100"/>
        <v>0</v>
      </c>
      <c r="BH487" s="143">
        <f t="shared" si="101"/>
        <v>0</v>
      </c>
      <c r="BI487" s="143">
        <f t="shared" si="102"/>
        <v>0</v>
      </c>
      <c r="BJ487" s="16" t="s">
        <v>86</v>
      </c>
      <c r="BK487" s="143">
        <f t="shared" si="103"/>
        <v>0</v>
      </c>
      <c r="BL487" s="16" t="s">
        <v>489</v>
      </c>
      <c r="BM487" s="142" t="s">
        <v>3219</v>
      </c>
    </row>
    <row r="488" spans="2:65" s="1" customFormat="1" ht="24.2" customHeight="1">
      <c r="B488" s="31"/>
      <c r="C488" s="131" t="s">
        <v>1929</v>
      </c>
      <c r="D488" s="131" t="s">
        <v>165</v>
      </c>
      <c r="E488" s="132" t="s">
        <v>3220</v>
      </c>
      <c r="F488" s="133" t="s">
        <v>3221</v>
      </c>
      <c r="G488" s="134" t="s">
        <v>1645</v>
      </c>
      <c r="H488" s="135">
        <v>1</v>
      </c>
      <c r="I488" s="136"/>
      <c r="J488" s="137">
        <f t="shared" si="94"/>
        <v>0</v>
      </c>
      <c r="K488" s="133" t="s">
        <v>1</v>
      </c>
      <c r="L488" s="31"/>
      <c r="M488" s="138" t="s">
        <v>1</v>
      </c>
      <c r="N488" s="139" t="s">
        <v>43</v>
      </c>
      <c r="P488" s="140">
        <f t="shared" si="95"/>
        <v>0</v>
      </c>
      <c r="Q488" s="140">
        <v>1.4999999999999999E-4</v>
      </c>
      <c r="R488" s="140">
        <f t="shared" si="96"/>
        <v>1.4999999999999999E-4</v>
      </c>
      <c r="S488" s="140">
        <v>0</v>
      </c>
      <c r="T488" s="141">
        <f t="shared" si="97"/>
        <v>0</v>
      </c>
      <c r="AR488" s="142" t="s">
        <v>489</v>
      </c>
      <c r="AT488" s="142" t="s">
        <v>165</v>
      </c>
      <c r="AU488" s="142" t="s">
        <v>86</v>
      </c>
      <c r="AY488" s="16" t="s">
        <v>162</v>
      </c>
      <c r="BE488" s="143">
        <f t="shared" si="98"/>
        <v>0</v>
      </c>
      <c r="BF488" s="143">
        <f t="shared" si="99"/>
        <v>0</v>
      </c>
      <c r="BG488" s="143">
        <f t="shared" si="100"/>
        <v>0</v>
      </c>
      <c r="BH488" s="143">
        <f t="shared" si="101"/>
        <v>0</v>
      </c>
      <c r="BI488" s="143">
        <f t="shared" si="102"/>
        <v>0</v>
      </c>
      <c r="BJ488" s="16" t="s">
        <v>86</v>
      </c>
      <c r="BK488" s="143">
        <f t="shared" si="103"/>
        <v>0</v>
      </c>
      <c r="BL488" s="16" t="s">
        <v>489</v>
      </c>
      <c r="BM488" s="142" t="s">
        <v>3222</v>
      </c>
    </row>
    <row r="489" spans="2:65" s="1" customFormat="1" ht="24.2" customHeight="1">
      <c r="B489" s="31"/>
      <c r="C489" s="173" t="s">
        <v>1934</v>
      </c>
      <c r="D489" s="173" t="s">
        <v>644</v>
      </c>
      <c r="E489" s="174" t="s">
        <v>3223</v>
      </c>
      <c r="F489" s="175" t="s">
        <v>3221</v>
      </c>
      <c r="G489" s="176" t="s">
        <v>1645</v>
      </c>
      <c r="H489" s="177">
        <v>1</v>
      </c>
      <c r="I489" s="178"/>
      <c r="J489" s="179">
        <f t="shared" si="94"/>
        <v>0</v>
      </c>
      <c r="K489" s="175" t="s">
        <v>1</v>
      </c>
      <c r="L489" s="180"/>
      <c r="M489" s="181" t="s">
        <v>1</v>
      </c>
      <c r="N489" s="182" t="s">
        <v>43</v>
      </c>
      <c r="P489" s="140">
        <f t="shared" si="95"/>
        <v>0</v>
      </c>
      <c r="Q489" s="140">
        <v>0</v>
      </c>
      <c r="R489" s="140">
        <f t="shared" si="96"/>
        <v>0</v>
      </c>
      <c r="S489" s="140">
        <v>0</v>
      </c>
      <c r="T489" s="141">
        <f t="shared" si="97"/>
        <v>0</v>
      </c>
      <c r="AR489" s="142" t="s">
        <v>1727</v>
      </c>
      <c r="AT489" s="142" t="s">
        <v>644</v>
      </c>
      <c r="AU489" s="142" t="s">
        <v>86</v>
      </c>
      <c r="AY489" s="16" t="s">
        <v>162</v>
      </c>
      <c r="BE489" s="143">
        <f t="shared" si="98"/>
        <v>0</v>
      </c>
      <c r="BF489" s="143">
        <f t="shared" si="99"/>
        <v>0</v>
      </c>
      <c r="BG489" s="143">
        <f t="shared" si="100"/>
        <v>0</v>
      </c>
      <c r="BH489" s="143">
        <f t="shared" si="101"/>
        <v>0</v>
      </c>
      <c r="BI489" s="143">
        <f t="shared" si="102"/>
        <v>0</v>
      </c>
      <c r="BJ489" s="16" t="s">
        <v>86</v>
      </c>
      <c r="BK489" s="143">
        <f t="shared" si="103"/>
        <v>0</v>
      </c>
      <c r="BL489" s="16" t="s">
        <v>489</v>
      </c>
      <c r="BM489" s="142" t="s">
        <v>3224</v>
      </c>
    </row>
    <row r="490" spans="2:65" s="1" customFormat="1" ht="16.5" customHeight="1">
      <c r="B490" s="31"/>
      <c r="C490" s="131" t="s">
        <v>1940</v>
      </c>
      <c r="D490" s="131" t="s">
        <v>165</v>
      </c>
      <c r="E490" s="132" t="s">
        <v>3225</v>
      </c>
      <c r="F490" s="133" t="s">
        <v>3226</v>
      </c>
      <c r="G490" s="134" t="s">
        <v>1645</v>
      </c>
      <c r="H490" s="135">
        <v>3</v>
      </c>
      <c r="I490" s="136"/>
      <c r="J490" s="137">
        <f t="shared" si="94"/>
        <v>0</v>
      </c>
      <c r="K490" s="133" t="s">
        <v>1</v>
      </c>
      <c r="L490" s="31"/>
      <c r="M490" s="138" t="s">
        <v>1</v>
      </c>
      <c r="N490" s="139" t="s">
        <v>43</v>
      </c>
      <c r="P490" s="140">
        <f t="shared" si="95"/>
        <v>0</v>
      </c>
      <c r="Q490" s="140">
        <v>0</v>
      </c>
      <c r="R490" s="140">
        <f t="shared" si="96"/>
        <v>0</v>
      </c>
      <c r="S490" s="140">
        <v>0</v>
      </c>
      <c r="T490" s="141">
        <f t="shared" si="97"/>
        <v>0</v>
      </c>
      <c r="AR490" s="142" t="s">
        <v>489</v>
      </c>
      <c r="AT490" s="142" t="s">
        <v>165</v>
      </c>
      <c r="AU490" s="142" t="s">
        <v>86</v>
      </c>
      <c r="AY490" s="16" t="s">
        <v>162</v>
      </c>
      <c r="BE490" s="143">
        <f t="shared" si="98"/>
        <v>0</v>
      </c>
      <c r="BF490" s="143">
        <f t="shared" si="99"/>
        <v>0</v>
      </c>
      <c r="BG490" s="143">
        <f t="shared" si="100"/>
        <v>0</v>
      </c>
      <c r="BH490" s="143">
        <f t="shared" si="101"/>
        <v>0</v>
      </c>
      <c r="BI490" s="143">
        <f t="shared" si="102"/>
        <v>0</v>
      </c>
      <c r="BJ490" s="16" t="s">
        <v>86</v>
      </c>
      <c r="BK490" s="143">
        <f t="shared" si="103"/>
        <v>0</v>
      </c>
      <c r="BL490" s="16" t="s">
        <v>489</v>
      </c>
      <c r="BM490" s="142" t="s">
        <v>3227</v>
      </c>
    </row>
    <row r="491" spans="2:65" s="1" customFormat="1" ht="21.75" customHeight="1">
      <c r="B491" s="31"/>
      <c r="C491" s="131" t="s">
        <v>1944</v>
      </c>
      <c r="D491" s="131" t="s">
        <v>165</v>
      </c>
      <c r="E491" s="132" t="s">
        <v>3228</v>
      </c>
      <c r="F491" s="133" t="s">
        <v>2830</v>
      </c>
      <c r="G491" s="134" t="s">
        <v>644</v>
      </c>
      <c r="H491" s="135">
        <v>80</v>
      </c>
      <c r="I491" s="136"/>
      <c r="J491" s="137">
        <f t="shared" si="94"/>
        <v>0</v>
      </c>
      <c r="K491" s="133" t="s">
        <v>1</v>
      </c>
      <c r="L491" s="31"/>
      <c r="M491" s="138" t="s">
        <v>1</v>
      </c>
      <c r="N491" s="139" t="s">
        <v>43</v>
      </c>
      <c r="P491" s="140">
        <f t="shared" si="95"/>
        <v>0</v>
      </c>
      <c r="Q491" s="140">
        <v>0</v>
      </c>
      <c r="R491" s="140">
        <f t="shared" si="96"/>
        <v>0</v>
      </c>
      <c r="S491" s="140">
        <v>0</v>
      </c>
      <c r="T491" s="141">
        <f t="shared" si="97"/>
        <v>0</v>
      </c>
      <c r="AR491" s="142" t="s">
        <v>489</v>
      </c>
      <c r="AT491" s="142" t="s">
        <v>165</v>
      </c>
      <c r="AU491" s="142" t="s">
        <v>86</v>
      </c>
      <c r="AY491" s="16" t="s">
        <v>162</v>
      </c>
      <c r="BE491" s="143">
        <f t="shared" si="98"/>
        <v>0</v>
      </c>
      <c r="BF491" s="143">
        <f t="shared" si="99"/>
        <v>0</v>
      </c>
      <c r="BG491" s="143">
        <f t="shared" si="100"/>
        <v>0</v>
      </c>
      <c r="BH491" s="143">
        <f t="shared" si="101"/>
        <v>0</v>
      </c>
      <c r="BI491" s="143">
        <f t="shared" si="102"/>
        <v>0</v>
      </c>
      <c r="BJ491" s="16" t="s">
        <v>86</v>
      </c>
      <c r="BK491" s="143">
        <f t="shared" si="103"/>
        <v>0</v>
      </c>
      <c r="BL491" s="16" t="s">
        <v>489</v>
      </c>
      <c r="BM491" s="142" t="s">
        <v>3229</v>
      </c>
    </row>
    <row r="492" spans="2:65" s="11" customFormat="1" ht="22.9" customHeight="1">
      <c r="B492" s="119"/>
      <c r="D492" s="120" t="s">
        <v>77</v>
      </c>
      <c r="E492" s="129" t="s">
        <v>3230</v>
      </c>
      <c r="F492" s="129" t="s">
        <v>3231</v>
      </c>
      <c r="I492" s="122"/>
      <c r="J492" s="130">
        <f>BK492</f>
        <v>0</v>
      </c>
      <c r="L492" s="119"/>
      <c r="M492" s="124"/>
      <c r="P492" s="125">
        <v>0</v>
      </c>
      <c r="R492" s="125">
        <v>0</v>
      </c>
      <c r="T492" s="126">
        <v>0</v>
      </c>
      <c r="AR492" s="120" t="s">
        <v>182</v>
      </c>
      <c r="AT492" s="127" t="s">
        <v>77</v>
      </c>
      <c r="AU492" s="127" t="s">
        <v>86</v>
      </c>
      <c r="AY492" s="120" t="s">
        <v>162</v>
      </c>
      <c r="BK492" s="128">
        <v>0</v>
      </c>
    </row>
    <row r="493" spans="2:65" s="11" customFormat="1" ht="25.9" customHeight="1">
      <c r="B493" s="119"/>
      <c r="D493" s="120" t="s">
        <v>77</v>
      </c>
      <c r="E493" s="121" t="s">
        <v>3232</v>
      </c>
      <c r="F493" s="121" t="s">
        <v>3233</v>
      </c>
      <c r="I493" s="122"/>
      <c r="J493" s="123">
        <f>BK493</f>
        <v>0</v>
      </c>
      <c r="L493" s="119"/>
      <c r="M493" s="124"/>
      <c r="P493" s="125">
        <f>SUM(P494:P502)</f>
        <v>0</v>
      </c>
      <c r="R493" s="125">
        <f>SUM(R494:R502)</f>
        <v>0</v>
      </c>
      <c r="T493" s="126">
        <f>SUM(T494:T502)</f>
        <v>0</v>
      </c>
      <c r="AR493" s="120" t="s">
        <v>182</v>
      </c>
      <c r="AT493" s="127" t="s">
        <v>77</v>
      </c>
      <c r="AU493" s="127" t="s">
        <v>78</v>
      </c>
      <c r="AY493" s="120" t="s">
        <v>162</v>
      </c>
      <c r="BK493" s="128">
        <f>SUM(BK494:BK502)</f>
        <v>0</v>
      </c>
    </row>
    <row r="494" spans="2:65" s="1" customFormat="1" ht="24.2" customHeight="1">
      <c r="B494" s="31"/>
      <c r="C494" s="131" t="s">
        <v>1949</v>
      </c>
      <c r="D494" s="131" t="s">
        <v>165</v>
      </c>
      <c r="E494" s="132" t="s">
        <v>3234</v>
      </c>
      <c r="F494" s="133" t="s">
        <v>3235</v>
      </c>
      <c r="G494" s="134" t="s">
        <v>1645</v>
      </c>
      <c r="H494" s="135">
        <v>1</v>
      </c>
      <c r="I494" s="136"/>
      <c r="J494" s="137">
        <f t="shared" ref="J494:J501" si="104">ROUND(I494*H494,2)</f>
        <v>0</v>
      </c>
      <c r="K494" s="133" t="s">
        <v>1</v>
      </c>
      <c r="L494" s="31"/>
      <c r="M494" s="138" t="s">
        <v>1</v>
      </c>
      <c r="N494" s="139" t="s">
        <v>43</v>
      </c>
      <c r="P494" s="140">
        <f t="shared" ref="P494:P501" si="105">O494*H494</f>
        <v>0</v>
      </c>
      <c r="Q494" s="140">
        <v>0</v>
      </c>
      <c r="R494" s="140">
        <f t="shared" ref="R494:R501" si="106">Q494*H494</f>
        <v>0</v>
      </c>
      <c r="S494" s="140">
        <v>0</v>
      </c>
      <c r="T494" s="141">
        <f t="shared" ref="T494:T501" si="107">S494*H494</f>
        <v>0</v>
      </c>
      <c r="AR494" s="142" t="s">
        <v>489</v>
      </c>
      <c r="AT494" s="142" t="s">
        <v>165</v>
      </c>
      <c r="AU494" s="142" t="s">
        <v>86</v>
      </c>
      <c r="AY494" s="16" t="s">
        <v>162</v>
      </c>
      <c r="BE494" s="143">
        <f t="shared" ref="BE494:BE501" si="108">IF(N494="základní",J494,0)</f>
        <v>0</v>
      </c>
      <c r="BF494" s="143">
        <f t="shared" ref="BF494:BF501" si="109">IF(N494="snížená",J494,0)</f>
        <v>0</v>
      </c>
      <c r="BG494" s="143">
        <f t="shared" ref="BG494:BG501" si="110">IF(N494="zákl. přenesená",J494,0)</f>
        <v>0</v>
      </c>
      <c r="BH494" s="143">
        <f t="shared" ref="BH494:BH501" si="111">IF(N494="sníž. přenesená",J494,0)</f>
        <v>0</v>
      </c>
      <c r="BI494" s="143">
        <f t="shared" ref="BI494:BI501" si="112">IF(N494="nulová",J494,0)</f>
        <v>0</v>
      </c>
      <c r="BJ494" s="16" t="s">
        <v>86</v>
      </c>
      <c r="BK494" s="143">
        <f t="shared" ref="BK494:BK501" si="113">ROUND(I494*H494,2)</f>
        <v>0</v>
      </c>
      <c r="BL494" s="16" t="s">
        <v>489</v>
      </c>
      <c r="BM494" s="142" t="s">
        <v>3236</v>
      </c>
    </row>
    <row r="495" spans="2:65" s="1" customFormat="1" ht="24.2" customHeight="1">
      <c r="B495" s="31"/>
      <c r="C495" s="131" t="s">
        <v>1956</v>
      </c>
      <c r="D495" s="131" t="s">
        <v>165</v>
      </c>
      <c r="E495" s="132" t="s">
        <v>3237</v>
      </c>
      <c r="F495" s="133" t="s">
        <v>3238</v>
      </c>
      <c r="G495" s="134" t="s">
        <v>1645</v>
      </c>
      <c r="H495" s="135">
        <v>8</v>
      </c>
      <c r="I495" s="136"/>
      <c r="J495" s="137">
        <f t="shared" si="104"/>
        <v>0</v>
      </c>
      <c r="K495" s="133" t="s">
        <v>1</v>
      </c>
      <c r="L495" s="31"/>
      <c r="M495" s="138" t="s">
        <v>1</v>
      </c>
      <c r="N495" s="139" t="s">
        <v>43</v>
      </c>
      <c r="P495" s="140">
        <f t="shared" si="105"/>
        <v>0</v>
      </c>
      <c r="Q495" s="140">
        <v>0</v>
      </c>
      <c r="R495" s="140">
        <f t="shared" si="106"/>
        <v>0</v>
      </c>
      <c r="S495" s="140">
        <v>0</v>
      </c>
      <c r="T495" s="141">
        <f t="shared" si="107"/>
        <v>0</v>
      </c>
      <c r="AR495" s="142" t="s">
        <v>489</v>
      </c>
      <c r="AT495" s="142" t="s">
        <v>165</v>
      </c>
      <c r="AU495" s="142" t="s">
        <v>86</v>
      </c>
      <c r="AY495" s="16" t="s">
        <v>162</v>
      </c>
      <c r="BE495" s="143">
        <f t="shared" si="108"/>
        <v>0</v>
      </c>
      <c r="BF495" s="143">
        <f t="shared" si="109"/>
        <v>0</v>
      </c>
      <c r="BG495" s="143">
        <f t="shared" si="110"/>
        <v>0</v>
      </c>
      <c r="BH495" s="143">
        <f t="shared" si="111"/>
        <v>0</v>
      </c>
      <c r="BI495" s="143">
        <f t="shared" si="112"/>
        <v>0</v>
      </c>
      <c r="BJ495" s="16" t="s">
        <v>86</v>
      </c>
      <c r="BK495" s="143">
        <f t="shared" si="113"/>
        <v>0</v>
      </c>
      <c r="BL495" s="16" t="s">
        <v>489</v>
      </c>
      <c r="BM495" s="142" t="s">
        <v>3239</v>
      </c>
    </row>
    <row r="496" spans="2:65" s="1" customFormat="1" ht="16.5" customHeight="1">
      <c r="B496" s="31"/>
      <c r="C496" s="131" t="s">
        <v>1961</v>
      </c>
      <c r="D496" s="131" t="s">
        <v>165</v>
      </c>
      <c r="E496" s="132" t="s">
        <v>3240</v>
      </c>
      <c r="F496" s="133" t="s">
        <v>3241</v>
      </c>
      <c r="G496" s="134" t="s">
        <v>1645</v>
      </c>
      <c r="H496" s="135">
        <v>1</v>
      </c>
      <c r="I496" s="136"/>
      <c r="J496" s="137">
        <f t="shared" si="104"/>
        <v>0</v>
      </c>
      <c r="K496" s="133" t="s">
        <v>1</v>
      </c>
      <c r="L496" s="31"/>
      <c r="M496" s="138" t="s">
        <v>1</v>
      </c>
      <c r="N496" s="139" t="s">
        <v>43</v>
      </c>
      <c r="P496" s="140">
        <f t="shared" si="105"/>
        <v>0</v>
      </c>
      <c r="Q496" s="140">
        <v>0</v>
      </c>
      <c r="R496" s="140">
        <f t="shared" si="106"/>
        <v>0</v>
      </c>
      <c r="S496" s="140">
        <v>0</v>
      </c>
      <c r="T496" s="141">
        <f t="shared" si="107"/>
        <v>0</v>
      </c>
      <c r="AR496" s="142" t="s">
        <v>489</v>
      </c>
      <c r="AT496" s="142" t="s">
        <v>165</v>
      </c>
      <c r="AU496" s="142" t="s">
        <v>86</v>
      </c>
      <c r="AY496" s="16" t="s">
        <v>162</v>
      </c>
      <c r="BE496" s="143">
        <f t="shared" si="108"/>
        <v>0</v>
      </c>
      <c r="BF496" s="143">
        <f t="shared" si="109"/>
        <v>0</v>
      </c>
      <c r="BG496" s="143">
        <f t="shared" si="110"/>
        <v>0</v>
      </c>
      <c r="BH496" s="143">
        <f t="shared" si="111"/>
        <v>0</v>
      </c>
      <c r="BI496" s="143">
        <f t="shared" si="112"/>
        <v>0</v>
      </c>
      <c r="BJ496" s="16" t="s">
        <v>86</v>
      </c>
      <c r="BK496" s="143">
        <f t="shared" si="113"/>
        <v>0</v>
      </c>
      <c r="BL496" s="16" t="s">
        <v>489</v>
      </c>
      <c r="BM496" s="142" t="s">
        <v>3242</v>
      </c>
    </row>
    <row r="497" spans="2:65" s="1" customFormat="1" ht="24.2" customHeight="1">
      <c r="B497" s="31"/>
      <c r="C497" s="131" t="s">
        <v>1967</v>
      </c>
      <c r="D497" s="131" t="s">
        <v>165</v>
      </c>
      <c r="E497" s="132" t="s">
        <v>3243</v>
      </c>
      <c r="F497" s="133" t="s">
        <v>3244</v>
      </c>
      <c r="G497" s="134" t="s">
        <v>2818</v>
      </c>
      <c r="H497" s="135">
        <v>2</v>
      </c>
      <c r="I497" s="136"/>
      <c r="J497" s="137">
        <f t="shared" si="104"/>
        <v>0</v>
      </c>
      <c r="K497" s="133" t="s">
        <v>1</v>
      </c>
      <c r="L497" s="31"/>
      <c r="M497" s="138" t="s">
        <v>1</v>
      </c>
      <c r="N497" s="139" t="s">
        <v>43</v>
      </c>
      <c r="P497" s="140">
        <f t="shared" si="105"/>
        <v>0</v>
      </c>
      <c r="Q497" s="140">
        <v>0</v>
      </c>
      <c r="R497" s="140">
        <f t="shared" si="106"/>
        <v>0</v>
      </c>
      <c r="S497" s="140">
        <v>0</v>
      </c>
      <c r="T497" s="141">
        <f t="shared" si="107"/>
        <v>0</v>
      </c>
      <c r="AR497" s="142" t="s">
        <v>489</v>
      </c>
      <c r="AT497" s="142" t="s">
        <v>165</v>
      </c>
      <c r="AU497" s="142" t="s">
        <v>86</v>
      </c>
      <c r="AY497" s="16" t="s">
        <v>162</v>
      </c>
      <c r="BE497" s="143">
        <f t="shared" si="108"/>
        <v>0</v>
      </c>
      <c r="BF497" s="143">
        <f t="shared" si="109"/>
        <v>0</v>
      </c>
      <c r="BG497" s="143">
        <f t="shared" si="110"/>
        <v>0</v>
      </c>
      <c r="BH497" s="143">
        <f t="shared" si="111"/>
        <v>0</v>
      </c>
      <c r="BI497" s="143">
        <f t="shared" si="112"/>
        <v>0</v>
      </c>
      <c r="BJ497" s="16" t="s">
        <v>86</v>
      </c>
      <c r="BK497" s="143">
        <f t="shared" si="113"/>
        <v>0</v>
      </c>
      <c r="BL497" s="16" t="s">
        <v>489</v>
      </c>
      <c r="BM497" s="142" t="s">
        <v>3245</v>
      </c>
    </row>
    <row r="498" spans="2:65" s="1" customFormat="1" ht="16.5" customHeight="1">
      <c r="B498" s="31"/>
      <c r="C498" s="131" t="s">
        <v>1972</v>
      </c>
      <c r="D498" s="131" t="s">
        <v>165</v>
      </c>
      <c r="E498" s="132" t="s">
        <v>3246</v>
      </c>
      <c r="F498" s="133" t="s">
        <v>3247</v>
      </c>
      <c r="G498" s="134" t="s">
        <v>2818</v>
      </c>
      <c r="H498" s="135">
        <v>59</v>
      </c>
      <c r="I498" s="136"/>
      <c r="J498" s="137">
        <f t="shared" si="104"/>
        <v>0</v>
      </c>
      <c r="K498" s="133" t="s">
        <v>1</v>
      </c>
      <c r="L498" s="31"/>
      <c r="M498" s="138" t="s">
        <v>1</v>
      </c>
      <c r="N498" s="139" t="s">
        <v>43</v>
      </c>
      <c r="P498" s="140">
        <f t="shared" si="105"/>
        <v>0</v>
      </c>
      <c r="Q498" s="140">
        <v>0</v>
      </c>
      <c r="R498" s="140">
        <f t="shared" si="106"/>
        <v>0</v>
      </c>
      <c r="S498" s="140">
        <v>0</v>
      </c>
      <c r="T498" s="141">
        <f t="shared" si="107"/>
        <v>0</v>
      </c>
      <c r="AR498" s="142" t="s">
        <v>489</v>
      </c>
      <c r="AT498" s="142" t="s">
        <v>165</v>
      </c>
      <c r="AU498" s="142" t="s">
        <v>86</v>
      </c>
      <c r="AY498" s="16" t="s">
        <v>162</v>
      </c>
      <c r="BE498" s="143">
        <f t="shared" si="108"/>
        <v>0</v>
      </c>
      <c r="BF498" s="143">
        <f t="shared" si="109"/>
        <v>0</v>
      </c>
      <c r="BG498" s="143">
        <f t="shared" si="110"/>
        <v>0</v>
      </c>
      <c r="BH498" s="143">
        <f t="shared" si="111"/>
        <v>0</v>
      </c>
      <c r="BI498" s="143">
        <f t="shared" si="112"/>
        <v>0</v>
      </c>
      <c r="BJ498" s="16" t="s">
        <v>86</v>
      </c>
      <c r="BK498" s="143">
        <f t="shared" si="113"/>
        <v>0</v>
      </c>
      <c r="BL498" s="16" t="s">
        <v>489</v>
      </c>
      <c r="BM498" s="142" t="s">
        <v>3248</v>
      </c>
    </row>
    <row r="499" spans="2:65" s="1" customFormat="1" ht="16.5" customHeight="1">
      <c r="B499" s="31"/>
      <c r="C499" s="131" t="s">
        <v>1978</v>
      </c>
      <c r="D499" s="131" t="s">
        <v>165</v>
      </c>
      <c r="E499" s="132" t="s">
        <v>3249</v>
      </c>
      <c r="F499" s="133" t="s">
        <v>3250</v>
      </c>
      <c r="G499" s="134" t="s">
        <v>2818</v>
      </c>
      <c r="H499" s="135">
        <v>24</v>
      </c>
      <c r="I499" s="136"/>
      <c r="J499" s="137">
        <f t="shared" si="104"/>
        <v>0</v>
      </c>
      <c r="K499" s="133" t="s">
        <v>1</v>
      </c>
      <c r="L499" s="31"/>
      <c r="M499" s="138" t="s">
        <v>1</v>
      </c>
      <c r="N499" s="139" t="s">
        <v>43</v>
      </c>
      <c r="P499" s="140">
        <f t="shared" si="105"/>
        <v>0</v>
      </c>
      <c r="Q499" s="140">
        <v>0</v>
      </c>
      <c r="R499" s="140">
        <f t="shared" si="106"/>
        <v>0</v>
      </c>
      <c r="S499" s="140">
        <v>0</v>
      </c>
      <c r="T499" s="141">
        <f t="shared" si="107"/>
        <v>0</v>
      </c>
      <c r="AR499" s="142" t="s">
        <v>489</v>
      </c>
      <c r="AT499" s="142" t="s">
        <v>165</v>
      </c>
      <c r="AU499" s="142" t="s">
        <v>86</v>
      </c>
      <c r="AY499" s="16" t="s">
        <v>162</v>
      </c>
      <c r="BE499" s="143">
        <f t="shared" si="108"/>
        <v>0</v>
      </c>
      <c r="BF499" s="143">
        <f t="shared" si="109"/>
        <v>0</v>
      </c>
      <c r="BG499" s="143">
        <f t="shared" si="110"/>
        <v>0</v>
      </c>
      <c r="BH499" s="143">
        <f t="shared" si="111"/>
        <v>0</v>
      </c>
      <c r="BI499" s="143">
        <f t="shared" si="112"/>
        <v>0</v>
      </c>
      <c r="BJ499" s="16" t="s">
        <v>86</v>
      </c>
      <c r="BK499" s="143">
        <f t="shared" si="113"/>
        <v>0</v>
      </c>
      <c r="BL499" s="16" t="s">
        <v>489</v>
      </c>
      <c r="BM499" s="142" t="s">
        <v>3251</v>
      </c>
    </row>
    <row r="500" spans="2:65" s="1" customFormat="1" ht="24.2" customHeight="1">
      <c r="B500" s="31"/>
      <c r="C500" s="131" t="s">
        <v>1982</v>
      </c>
      <c r="D500" s="131" t="s">
        <v>165</v>
      </c>
      <c r="E500" s="132" t="s">
        <v>3252</v>
      </c>
      <c r="F500" s="133" t="s">
        <v>3253</v>
      </c>
      <c r="G500" s="134" t="s">
        <v>2818</v>
      </c>
      <c r="H500" s="135">
        <v>24</v>
      </c>
      <c r="I500" s="136"/>
      <c r="J500" s="137">
        <f t="shared" si="104"/>
        <v>0</v>
      </c>
      <c r="K500" s="133" t="s">
        <v>1</v>
      </c>
      <c r="L500" s="31"/>
      <c r="M500" s="138" t="s">
        <v>1</v>
      </c>
      <c r="N500" s="139" t="s">
        <v>43</v>
      </c>
      <c r="P500" s="140">
        <f t="shared" si="105"/>
        <v>0</v>
      </c>
      <c r="Q500" s="140">
        <v>0</v>
      </c>
      <c r="R500" s="140">
        <f t="shared" si="106"/>
        <v>0</v>
      </c>
      <c r="S500" s="140">
        <v>0</v>
      </c>
      <c r="T500" s="141">
        <f t="shared" si="107"/>
        <v>0</v>
      </c>
      <c r="AR500" s="142" t="s">
        <v>489</v>
      </c>
      <c r="AT500" s="142" t="s">
        <v>165</v>
      </c>
      <c r="AU500" s="142" t="s">
        <v>86</v>
      </c>
      <c r="AY500" s="16" t="s">
        <v>162</v>
      </c>
      <c r="BE500" s="143">
        <f t="shared" si="108"/>
        <v>0</v>
      </c>
      <c r="BF500" s="143">
        <f t="shared" si="109"/>
        <v>0</v>
      </c>
      <c r="BG500" s="143">
        <f t="shared" si="110"/>
        <v>0</v>
      </c>
      <c r="BH500" s="143">
        <f t="shared" si="111"/>
        <v>0</v>
      </c>
      <c r="BI500" s="143">
        <f t="shared" si="112"/>
        <v>0</v>
      </c>
      <c r="BJ500" s="16" t="s">
        <v>86</v>
      </c>
      <c r="BK500" s="143">
        <f t="shared" si="113"/>
        <v>0</v>
      </c>
      <c r="BL500" s="16" t="s">
        <v>489</v>
      </c>
      <c r="BM500" s="142" t="s">
        <v>3254</v>
      </c>
    </row>
    <row r="501" spans="2:65" s="1" customFormat="1" ht="16.5" customHeight="1">
      <c r="B501" s="31"/>
      <c r="C501" s="131" t="s">
        <v>1986</v>
      </c>
      <c r="D501" s="131" t="s">
        <v>165</v>
      </c>
      <c r="E501" s="132" t="s">
        <v>3255</v>
      </c>
      <c r="F501" s="133" t="s">
        <v>3256</v>
      </c>
      <c r="G501" s="134" t="s">
        <v>2818</v>
      </c>
      <c r="H501" s="135">
        <v>8</v>
      </c>
      <c r="I501" s="136"/>
      <c r="J501" s="137">
        <f t="shared" si="104"/>
        <v>0</v>
      </c>
      <c r="K501" s="133" t="s">
        <v>1</v>
      </c>
      <c r="L501" s="31"/>
      <c r="M501" s="138" t="s">
        <v>1</v>
      </c>
      <c r="N501" s="139" t="s">
        <v>43</v>
      </c>
      <c r="P501" s="140">
        <f t="shared" si="105"/>
        <v>0</v>
      </c>
      <c r="Q501" s="140">
        <v>0</v>
      </c>
      <c r="R501" s="140">
        <f t="shared" si="106"/>
        <v>0</v>
      </c>
      <c r="S501" s="140">
        <v>0</v>
      </c>
      <c r="T501" s="141">
        <f t="shared" si="107"/>
        <v>0</v>
      </c>
      <c r="AR501" s="142" t="s">
        <v>489</v>
      </c>
      <c r="AT501" s="142" t="s">
        <v>165</v>
      </c>
      <c r="AU501" s="142" t="s">
        <v>86</v>
      </c>
      <c r="AY501" s="16" t="s">
        <v>162</v>
      </c>
      <c r="BE501" s="143">
        <f t="shared" si="108"/>
        <v>0</v>
      </c>
      <c r="BF501" s="143">
        <f t="shared" si="109"/>
        <v>0</v>
      </c>
      <c r="BG501" s="143">
        <f t="shared" si="110"/>
        <v>0</v>
      </c>
      <c r="BH501" s="143">
        <f t="shared" si="111"/>
        <v>0</v>
      </c>
      <c r="BI501" s="143">
        <f t="shared" si="112"/>
        <v>0</v>
      </c>
      <c r="BJ501" s="16" t="s">
        <v>86</v>
      </c>
      <c r="BK501" s="143">
        <f t="shared" si="113"/>
        <v>0</v>
      </c>
      <c r="BL501" s="16" t="s">
        <v>489</v>
      </c>
      <c r="BM501" s="142" t="s">
        <v>3257</v>
      </c>
    </row>
    <row r="502" spans="2:65" s="11" customFormat="1" ht="22.9" customHeight="1">
      <c r="B502" s="119"/>
      <c r="D502" s="120" t="s">
        <v>77</v>
      </c>
      <c r="E502" s="129" t="s">
        <v>3258</v>
      </c>
      <c r="F502" s="129" t="s">
        <v>3259</v>
      </c>
      <c r="I502" s="122"/>
      <c r="J502" s="130">
        <f>BK502</f>
        <v>0</v>
      </c>
      <c r="L502" s="119"/>
      <c r="M502" s="184"/>
      <c r="N502" s="185"/>
      <c r="O502" s="185"/>
      <c r="P502" s="186">
        <v>0</v>
      </c>
      <c r="Q502" s="185"/>
      <c r="R502" s="186">
        <v>0</v>
      </c>
      <c r="S502" s="185"/>
      <c r="T502" s="187">
        <v>0</v>
      </c>
      <c r="AR502" s="120" t="s">
        <v>86</v>
      </c>
      <c r="AT502" s="127" t="s">
        <v>77</v>
      </c>
      <c r="AU502" s="127" t="s">
        <v>86</v>
      </c>
      <c r="AY502" s="120" t="s">
        <v>162</v>
      </c>
      <c r="BK502" s="128">
        <v>0</v>
      </c>
    </row>
    <row r="503" spans="2:65" s="1" customFormat="1" ht="6.95" customHeight="1">
      <c r="B503" s="43"/>
      <c r="C503" s="44"/>
      <c r="D503" s="44"/>
      <c r="E503" s="44"/>
      <c r="F503" s="44"/>
      <c r="G503" s="44"/>
      <c r="H503" s="44"/>
      <c r="I503" s="44"/>
      <c r="J503" s="44"/>
      <c r="K503" s="44"/>
      <c r="L503" s="31"/>
    </row>
  </sheetData>
  <sheetProtection algorithmName="SHA-512" hashValue="YYim7nh2DLdo1+b0lpsHrAN7KFiS0HXWSPJTPFg4VtSMFH/ZIle2eTY3miYLTtlQkIWhchE9c+whdt63UCtiPg==" saltValue="Th1RZKerrAQx5VEYzKfRqufNDBdbXmco92Nex7qXfcV4MRFZ8493prPwLj3oDE+FzCA+Wg1GVEEttu692OlQ0g==" spinCount="100000" sheet="1" objects="1" scenarios="1" formatColumns="0" formatRows="0" autoFilter="0"/>
  <autoFilter ref="C142:K502" xr:uid="{00000000-0009-0000-0000-000005000000}"/>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29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103</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3260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ROUND(J130,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ROUND((SUM(BE130:BE292)),  2)</f>
        <v>0</v>
      </c>
      <c r="I33" s="91">
        <v>0.21</v>
      </c>
      <c r="J33" s="90">
        <f>ROUND(((SUM(BE130:BE292))*I33),  2)</f>
        <v>0</v>
      </c>
      <c r="L33" s="31"/>
    </row>
    <row r="34" spans="2:12" s="1" customFormat="1" ht="14.45" customHeight="1">
      <c r="B34" s="31"/>
      <c r="E34" s="26" t="s">
        <v>44</v>
      </c>
      <c r="F34" s="90">
        <f>ROUND((SUM(BF130:BF292)),  2)</f>
        <v>0</v>
      </c>
      <c r="I34" s="91">
        <v>0.15</v>
      </c>
      <c r="J34" s="90">
        <f>ROUND(((SUM(BF130:BF292))*I34),  2)</f>
        <v>0</v>
      </c>
      <c r="L34" s="31"/>
    </row>
    <row r="35" spans="2:12" s="1" customFormat="1" ht="14.45" hidden="1" customHeight="1">
      <c r="B35" s="31"/>
      <c r="E35" s="26" t="s">
        <v>45</v>
      </c>
      <c r="F35" s="90">
        <f>ROUND((SUM(BG130:BG292)),  2)</f>
        <v>0</v>
      </c>
      <c r="I35" s="91">
        <v>0.21</v>
      </c>
      <c r="J35" s="90">
        <f>0</f>
        <v>0</v>
      </c>
      <c r="L35" s="31"/>
    </row>
    <row r="36" spans="2:12" s="1" customFormat="1" ht="14.45" hidden="1" customHeight="1">
      <c r="B36" s="31"/>
      <c r="E36" s="26" t="s">
        <v>46</v>
      </c>
      <c r="F36" s="90">
        <f>ROUND((SUM(BH130:BH292)),  2)</f>
        <v>0</v>
      </c>
      <c r="I36" s="91">
        <v>0.15</v>
      </c>
      <c r="J36" s="90">
        <f>0</f>
        <v>0</v>
      </c>
      <c r="L36" s="31"/>
    </row>
    <row r="37" spans="2:12" s="1" customFormat="1" ht="14.45" hidden="1" customHeight="1">
      <c r="B37" s="31"/>
      <c r="E37" s="26" t="s">
        <v>47</v>
      </c>
      <c r="F37" s="90">
        <f>ROUND((SUM(BI130:BI292)),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01 - 6-OBJEKT HZ - VZDUCHOTECHNIKA</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J130</f>
        <v>0</v>
      </c>
      <c r="L96" s="31"/>
      <c r="AU96" s="16" t="s">
        <v>135</v>
      </c>
    </row>
    <row r="97" spans="2:12" s="8" customFormat="1" ht="24.95" hidden="1" customHeight="1">
      <c r="B97" s="103"/>
      <c r="D97" s="104" t="s">
        <v>3261</v>
      </c>
      <c r="E97" s="105"/>
      <c r="F97" s="105"/>
      <c r="G97" s="105"/>
      <c r="H97" s="105"/>
      <c r="I97" s="105"/>
      <c r="J97" s="106">
        <f>J131</f>
        <v>0</v>
      </c>
      <c r="L97" s="103"/>
    </row>
    <row r="98" spans="2:12" s="9" customFormat="1" ht="19.899999999999999" hidden="1" customHeight="1">
      <c r="B98" s="107"/>
      <c r="D98" s="108" t="s">
        <v>3262</v>
      </c>
      <c r="E98" s="109"/>
      <c r="F98" s="109"/>
      <c r="G98" s="109"/>
      <c r="H98" s="109"/>
      <c r="I98" s="109"/>
      <c r="J98" s="110">
        <f>J176</f>
        <v>0</v>
      </c>
      <c r="L98" s="107"/>
    </row>
    <row r="99" spans="2:12" s="8" customFormat="1" ht="24.95" hidden="1" customHeight="1">
      <c r="B99" s="103"/>
      <c r="D99" s="104" t="s">
        <v>3263</v>
      </c>
      <c r="E99" s="105"/>
      <c r="F99" s="105"/>
      <c r="G99" s="105"/>
      <c r="H99" s="105"/>
      <c r="I99" s="105"/>
      <c r="J99" s="106">
        <f>J177</f>
        <v>0</v>
      </c>
      <c r="L99" s="103"/>
    </row>
    <row r="100" spans="2:12" s="9" customFormat="1" ht="19.899999999999999" hidden="1" customHeight="1">
      <c r="B100" s="107"/>
      <c r="D100" s="108" t="s">
        <v>3264</v>
      </c>
      <c r="E100" s="109"/>
      <c r="F100" s="109"/>
      <c r="G100" s="109"/>
      <c r="H100" s="109"/>
      <c r="I100" s="109"/>
      <c r="J100" s="110">
        <f>J212</f>
        <v>0</v>
      </c>
      <c r="L100" s="107"/>
    </row>
    <row r="101" spans="2:12" s="8" customFormat="1" ht="24.95" hidden="1" customHeight="1">
      <c r="B101" s="103"/>
      <c r="D101" s="104" t="s">
        <v>3265</v>
      </c>
      <c r="E101" s="105"/>
      <c r="F101" s="105"/>
      <c r="G101" s="105"/>
      <c r="H101" s="105"/>
      <c r="I101" s="105"/>
      <c r="J101" s="106">
        <f>J213</f>
        <v>0</v>
      </c>
      <c r="L101" s="103"/>
    </row>
    <row r="102" spans="2:12" s="9" customFormat="1" ht="19.899999999999999" hidden="1" customHeight="1">
      <c r="B102" s="107"/>
      <c r="D102" s="108" t="s">
        <v>3266</v>
      </c>
      <c r="E102" s="109"/>
      <c r="F102" s="109"/>
      <c r="G102" s="109"/>
      <c r="H102" s="109"/>
      <c r="I102" s="109"/>
      <c r="J102" s="110">
        <f>J240</f>
        <v>0</v>
      </c>
      <c r="L102" s="107"/>
    </row>
    <row r="103" spans="2:12" s="8" customFormat="1" ht="24.95" hidden="1" customHeight="1">
      <c r="B103" s="103"/>
      <c r="D103" s="104" t="s">
        <v>3267</v>
      </c>
      <c r="E103" s="105"/>
      <c r="F103" s="105"/>
      <c r="G103" s="105"/>
      <c r="H103" s="105"/>
      <c r="I103" s="105"/>
      <c r="J103" s="106">
        <f>J241</f>
        <v>0</v>
      </c>
      <c r="L103" s="103"/>
    </row>
    <row r="104" spans="2:12" s="9" customFormat="1" ht="19.899999999999999" hidden="1" customHeight="1">
      <c r="B104" s="107"/>
      <c r="D104" s="108" t="s">
        <v>3268</v>
      </c>
      <c r="E104" s="109"/>
      <c r="F104" s="109"/>
      <c r="G104" s="109"/>
      <c r="H104" s="109"/>
      <c r="I104" s="109"/>
      <c r="J104" s="110">
        <f>J252</f>
        <v>0</v>
      </c>
      <c r="L104" s="107"/>
    </row>
    <row r="105" spans="2:12" s="8" customFormat="1" ht="24.95" hidden="1" customHeight="1">
      <c r="B105" s="103"/>
      <c r="D105" s="104" t="s">
        <v>3269</v>
      </c>
      <c r="E105" s="105"/>
      <c r="F105" s="105"/>
      <c r="G105" s="105"/>
      <c r="H105" s="105"/>
      <c r="I105" s="105"/>
      <c r="J105" s="106">
        <f>J253</f>
        <v>0</v>
      </c>
      <c r="L105" s="103"/>
    </row>
    <row r="106" spans="2:12" s="9" customFormat="1" ht="19.899999999999999" hidden="1" customHeight="1">
      <c r="B106" s="107"/>
      <c r="D106" s="108" t="s">
        <v>3270</v>
      </c>
      <c r="E106" s="109"/>
      <c r="F106" s="109"/>
      <c r="G106" s="109"/>
      <c r="H106" s="109"/>
      <c r="I106" s="109"/>
      <c r="J106" s="110">
        <f>J272</f>
        <v>0</v>
      </c>
      <c r="L106" s="107"/>
    </row>
    <row r="107" spans="2:12" s="8" customFormat="1" ht="24.95" hidden="1" customHeight="1">
      <c r="B107" s="103"/>
      <c r="D107" s="104" t="s">
        <v>3271</v>
      </c>
      <c r="E107" s="105"/>
      <c r="F107" s="105"/>
      <c r="G107" s="105"/>
      <c r="H107" s="105"/>
      <c r="I107" s="105"/>
      <c r="J107" s="106">
        <f>J273</f>
        <v>0</v>
      </c>
      <c r="L107" s="103"/>
    </row>
    <row r="108" spans="2:12" s="9" customFormat="1" ht="19.899999999999999" hidden="1" customHeight="1">
      <c r="B108" s="107"/>
      <c r="D108" s="108" t="s">
        <v>3272</v>
      </c>
      <c r="E108" s="109"/>
      <c r="F108" s="109"/>
      <c r="G108" s="109"/>
      <c r="H108" s="109"/>
      <c r="I108" s="109"/>
      <c r="J108" s="110">
        <f>J284</f>
        <v>0</v>
      </c>
      <c r="L108" s="107"/>
    </row>
    <row r="109" spans="2:12" s="8" customFormat="1" ht="24.95" hidden="1" customHeight="1">
      <c r="B109" s="103"/>
      <c r="D109" s="104" t="s">
        <v>3273</v>
      </c>
      <c r="E109" s="105"/>
      <c r="F109" s="105"/>
      <c r="G109" s="105"/>
      <c r="H109" s="105"/>
      <c r="I109" s="105"/>
      <c r="J109" s="106">
        <f>J285</f>
        <v>0</v>
      </c>
      <c r="L109" s="103"/>
    </row>
    <row r="110" spans="2:12" s="9" customFormat="1" ht="19.899999999999999" hidden="1" customHeight="1">
      <c r="B110" s="107"/>
      <c r="D110" s="108" t="s">
        <v>3274</v>
      </c>
      <c r="E110" s="109"/>
      <c r="F110" s="109"/>
      <c r="G110" s="109"/>
      <c r="H110" s="109"/>
      <c r="I110" s="109"/>
      <c r="J110" s="110">
        <f>J292</f>
        <v>0</v>
      </c>
      <c r="L110" s="107"/>
    </row>
    <row r="111" spans="2:12" s="1" customFormat="1" ht="21.75" hidden="1" customHeight="1">
      <c r="B111" s="31"/>
      <c r="L111" s="31"/>
    </row>
    <row r="112" spans="2:12" s="1" customFormat="1" ht="6.95" hidden="1" customHeight="1">
      <c r="B112" s="43"/>
      <c r="C112" s="44"/>
      <c r="D112" s="44"/>
      <c r="E112" s="44"/>
      <c r="F112" s="44"/>
      <c r="G112" s="44"/>
      <c r="H112" s="44"/>
      <c r="I112" s="44"/>
      <c r="J112" s="44"/>
      <c r="K112" s="44"/>
      <c r="L112" s="31"/>
    </row>
    <row r="113" spans="2:12" ht="11.25" hidden="1"/>
    <row r="114" spans="2:12" ht="11.25" hidden="1"/>
    <row r="115" spans="2:12" ht="11.25" hidden="1"/>
    <row r="116" spans="2:12" s="1" customFormat="1" ht="6.95" customHeight="1">
      <c r="B116" s="45"/>
      <c r="C116" s="46"/>
      <c r="D116" s="46"/>
      <c r="E116" s="46"/>
      <c r="F116" s="46"/>
      <c r="G116" s="46"/>
      <c r="H116" s="46"/>
      <c r="I116" s="46"/>
      <c r="J116" s="46"/>
      <c r="K116" s="46"/>
      <c r="L116" s="31"/>
    </row>
    <row r="117" spans="2:12" s="1" customFormat="1" ht="24.95" customHeight="1">
      <c r="B117" s="31"/>
      <c r="C117" s="20" t="s">
        <v>147</v>
      </c>
      <c r="L117" s="31"/>
    </row>
    <row r="118" spans="2:12" s="1" customFormat="1" ht="6.95" customHeight="1">
      <c r="B118" s="31"/>
      <c r="L118" s="31"/>
    </row>
    <row r="119" spans="2:12" s="1" customFormat="1" ht="12" customHeight="1">
      <c r="B119" s="31"/>
      <c r="C119" s="26" t="s">
        <v>16</v>
      </c>
      <c r="L119" s="31"/>
    </row>
    <row r="120" spans="2:12" s="1" customFormat="1" ht="26.25" customHeight="1">
      <c r="B120" s="31"/>
      <c r="E120" s="228" t="str">
        <f>E7</f>
        <v>STAVEBNÍ ÚPRAVY HASIČSKÉ ZBROJNICE HEŘMANICE - SLEZSKÁ OSTRAVA</v>
      </c>
      <c r="F120" s="229"/>
      <c r="G120" s="229"/>
      <c r="H120" s="229"/>
      <c r="L120" s="31"/>
    </row>
    <row r="121" spans="2:12" s="1" customFormat="1" ht="12" customHeight="1">
      <c r="B121" s="31"/>
      <c r="C121" s="26" t="s">
        <v>129</v>
      </c>
      <c r="L121" s="31"/>
    </row>
    <row r="122" spans="2:12" s="1" customFormat="1" ht="16.5" customHeight="1">
      <c r="B122" s="31"/>
      <c r="E122" s="194" t="str">
        <f>E9</f>
        <v>SO 01 - 6-OBJEKT HZ - VZDUCHOTECHNIKA</v>
      </c>
      <c r="F122" s="230"/>
      <c r="G122" s="230"/>
      <c r="H122" s="230"/>
      <c r="L122" s="31"/>
    </row>
    <row r="123" spans="2:12" s="1" customFormat="1" ht="6.95" customHeight="1">
      <c r="B123" s="31"/>
      <c r="L123" s="31"/>
    </row>
    <row r="124" spans="2:12" s="1" customFormat="1" ht="12" customHeight="1">
      <c r="B124" s="31"/>
      <c r="C124" s="26" t="s">
        <v>20</v>
      </c>
      <c r="F124" s="24" t="str">
        <f>F12</f>
        <v>SLEZSKÁ OSTRAVA</v>
      </c>
      <c r="I124" s="26" t="s">
        <v>22</v>
      </c>
      <c r="J124" s="51" t="str">
        <f>IF(J12="","",J12)</f>
        <v>10. 8. 2023</v>
      </c>
      <c r="L124" s="31"/>
    </row>
    <row r="125" spans="2:12" s="1" customFormat="1" ht="6.95" customHeight="1">
      <c r="B125" s="31"/>
      <c r="L125" s="31"/>
    </row>
    <row r="126" spans="2:12" s="1" customFormat="1" ht="15.2" customHeight="1">
      <c r="B126" s="31"/>
      <c r="C126" s="26" t="s">
        <v>24</v>
      </c>
      <c r="F126" s="24" t="str">
        <f>E15</f>
        <v>SMO - SLEZSKÁ OSTRAVA</v>
      </c>
      <c r="I126" s="26" t="s">
        <v>30</v>
      </c>
      <c r="J126" s="29" t="str">
        <f>E21</f>
        <v>SPAN s.r.o.</v>
      </c>
      <c r="L126" s="31"/>
    </row>
    <row r="127" spans="2:12" s="1" customFormat="1" ht="15.2" customHeight="1">
      <c r="B127" s="31"/>
      <c r="C127" s="26" t="s">
        <v>28</v>
      </c>
      <c r="F127" s="24" t="str">
        <f>IF(E18="","",E18)</f>
        <v>Vyplň údaj</v>
      </c>
      <c r="I127" s="26" t="s">
        <v>35</v>
      </c>
      <c r="J127" s="29" t="str">
        <f>E24</f>
        <v>SPAN S.R.O.</v>
      </c>
      <c r="L127" s="31"/>
    </row>
    <row r="128" spans="2:12" s="1" customFormat="1" ht="10.35" customHeight="1">
      <c r="B128" s="31"/>
      <c r="L128" s="31"/>
    </row>
    <row r="129" spans="2:65" s="10" customFormat="1" ht="29.25" customHeight="1">
      <c r="B129" s="111"/>
      <c r="C129" s="112" t="s">
        <v>148</v>
      </c>
      <c r="D129" s="113" t="s">
        <v>63</v>
      </c>
      <c r="E129" s="113" t="s">
        <v>59</v>
      </c>
      <c r="F129" s="113" t="s">
        <v>60</v>
      </c>
      <c r="G129" s="113" t="s">
        <v>149</v>
      </c>
      <c r="H129" s="113" t="s">
        <v>150</v>
      </c>
      <c r="I129" s="113" t="s">
        <v>151</v>
      </c>
      <c r="J129" s="113" t="s">
        <v>133</v>
      </c>
      <c r="K129" s="114" t="s">
        <v>152</v>
      </c>
      <c r="L129" s="111"/>
      <c r="M129" s="58" t="s">
        <v>1</v>
      </c>
      <c r="N129" s="59" t="s">
        <v>42</v>
      </c>
      <c r="O129" s="59" t="s">
        <v>153</v>
      </c>
      <c r="P129" s="59" t="s">
        <v>154</v>
      </c>
      <c r="Q129" s="59" t="s">
        <v>155</v>
      </c>
      <c r="R129" s="59" t="s">
        <v>156</v>
      </c>
      <c r="S129" s="59" t="s">
        <v>157</v>
      </c>
      <c r="T129" s="60" t="s">
        <v>158</v>
      </c>
    </row>
    <row r="130" spans="2:65" s="1" customFormat="1" ht="22.9" customHeight="1">
      <c r="B130" s="31"/>
      <c r="C130" s="63" t="s">
        <v>159</v>
      </c>
      <c r="J130" s="115">
        <f>BK130</f>
        <v>0</v>
      </c>
      <c r="L130" s="31"/>
      <c r="M130" s="61"/>
      <c r="N130" s="52"/>
      <c r="O130" s="52"/>
      <c r="P130" s="116">
        <f>P131+P177+P213+P241+P253+P273+P285</f>
        <v>0</v>
      </c>
      <c r="Q130" s="52"/>
      <c r="R130" s="116">
        <f>R131+R177+R213+R241+R253+R273+R285</f>
        <v>7.1399999999999996E-3</v>
      </c>
      <c r="S130" s="52"/>
      <c r="T130" s="117">
        <f>T131+T177+T213+T241+T253+T273+T285</f>
        <v>0</v>
      </c>
      <c r="AT130" s="16" t="s">
        <v>77</v>
      </c>
      <c r="AU130" s="16" t="s">
        <v>135</v>
      </c>
      <c r="BK130" s="118">
        <f>BK131+BK177+BK213+BK241+BK253+BK273+BK285</f>
        <v>0</v>
      </c>
    </row>
    <row r="131" spans="2:65" s="11" customFormat="1" ht="25.9" customHeight="1">
      <c r="B131" s="119"/>
      <c r="D131" s="120" t="s">
        <v>77</v>
      </c>
      <c r="E131" s="121" t="s">
        <v>3275</v>
      </c>
      <c r="F131" s="121" t="s">
        <v>3276</v>
      </c>
      <c r="I131" s="122"/>
      <c r="J131" s="123">
        <f>BK131</f>
        <v>0</v>
      </c>
      <c r="L131" s="119"/>
      <c r="M131" s="124"/>
      <c r="P131" s="125">
        <f>SUM(P132:P176)</f>
        <v>0</v>
      </c>
      <c r="R131" s="125">
        <f>SUM(R132:R176)</f>
        <v>1.6000000000000001E-4</v>
      </c>
      <c r="T131" s="126">
        <f>SUM(T132:T176)</f>
        <v>0</v>
      </c>
      <c r="AR131" s="120" t="s">
        <v>88</v>
      </c>
      <c r="AT131" s="127" t="s">
        <v>77</v>
      </c>
      <c r="AU131" s="127" t="s">
        <v>78</v>
      </c>
      <c r="AY131" s="120" t="s">
        <v>162</v>
      </c>
      <c r="BK131" s="128">
        <f>SUM(BK132:BK176)</f>
        <v>0</v>
      </c>
    </row>
    <row r="132" spans="2:65" s="1" customFormat="1" ht="76.349999999999994" customHeight="1">
      <c r="B132" s="31"/>
      <c r="C132" s="131" t="s">
        <v>86</v>
      </c>
      <c r="D132" s="131" t="s">
        <v>165</v>
      </c>
      <c r="E132" s="132" t="s">
        <v>3277</v>
      </c>
      <c r="F132" s="133" t="s">
        <v>3278</v>
      </c>
      <c r="G132" s="134" t="s">
        <v>1645</v>
      </c>
      <c r="H132" s="135">
        <v>1</v>
      </c>
      <c r="I132" s="136"/>
      <c r="J132" s="137">
        <f t="shared" ref="J132:J175" si="0">ROUND(I132*H132,2)</f>
        <v>0</v>
      </c>
      <c r="K132" s="133" t="s">
        <v>1</v>
      </c>
      <c r="L132" s="31"/>
      <c r="M132" s="138" t="s">
        <v>1</v>
      </c>
      <c r="N132" s="139" t="s">
        <v>43</v>
      </c>
      <c r="P132" s="140">
        <f t="shared" ref="P132:P175" si="1">O132*H132</f>
        <v>0</v>
      </c>
      <c r="Q132" s="140">
        <v>0</v>
      </c>
      <c r="R132" s="140">
        <f t="shared" ref="R132:R175" si="2">Q132*H132</f>
        <v>0</v>
      </c>
      <c r="S132" s="140">
        <v>0</v>
      </c>
      <c r="T132" s="141">
        <f t="shared" ref="T132:T175" si="3">S132*H132</f>
        <v>0</v>
      </c>
      <c r="AR132" s="142" t="s">
        <v>245</v>
      </c>
      <c r="AT132" s="142" t="s">
        <v>165</v>
      </c>
      <c r="AU132" s="142" t="s">
        <v>86</v>
      </c>
      <c r="AY132" s="16" t="s">
        <v>162</v>
      </c>
      <c r="BE132" s="143">
        <f t="shared" ref="BE132:BE175" si="4">IF(N132="základní",J132,0)</f>
        <v>0</v>
      </c>
      <c r="BF132" s="143">
        <f t="shared" ref="BF132:BF175" si="5">IF(N132="snížená",J132,0)</f>
        <v>0</v>
      </c>
      <c r="BG132" s="143">
        <f t="shared" ref="BG132:BG175" si="6">IF(N132="zákl. přenesená",J132,0)</f>
        <v>0</v>
      </c>
      <c r="BH132" s="143">
        <f t="shared" ref="BH132:BH175" si="7">IF(N132="sníž. přenesená",J132,0)</f>
        <v>0</v>
      </c>
      <c r="BI132" s="143">
        <f t="shared" ref="BI132:BI175" si="8">IF(N132="nulová",J132,0)</f>
        <v>0</v>
      </c>
      <c r="BJ132" s="16" t="s">
        <v>86</v>
      </c>
      <c r="BK132" s="143">
        <f t="shared" ref="BK132:BK175" si="9">ROUND(I132*H132,2)</f>
        <v>0</v>
      </c>
      <c r="BL132" s="16" t="s">
        <v>245</v>
      </c>
      <c r="BM132" s="142" t="s">
        <v>88</v>
      </c>
    </row>
    <row r="133" spans="2:65" s="1" customFormat="1" ht="76.349999999999994" customHeight="1">
      <c r="B133" s="31"/>
      <c r="C133" s="173" t="s">
        <v>88</v>
      </c>
      <c r="D133" s="173" t="s">
        <v>644</v>
      </c>
      <c r="E133" s="174" t="s">
        <v>3279</v>
      </c>
      <c r="F133" s="175" t="s">
        <v>3278</v>
      </c>
      <c r="G133" s="176" t="s">
        <v>1645</v>
      </c>
      <c r="H133" s="177">
        <v>1</v>
      </c>
      <c r="I133" s="178"/>
      <c r="J133" s="179">
        <f t="shared" si="0"/>
        <v>0</v>
      </c>
      <c r="K133" s="175" t="s">
        <v>1</v>
      </c>
      <c r="L133" s="180"/>
      <c r="M133" s="181" t="s">
        <v>1</v>
      </c>
      <c r="N133" s="182" t="s">
        <v>43</v>
      </c>
      <c r="P133" s="140">
        <f t="shared" si="1"/>
        <v>0</v>
      </c>
      <c r="Q133" s="140">
        <v>0</v>
      </c>
      <c r="R133" s="140">
        <f t="shared" si="2"/>
        <v>0</v>
      </c>
      <c r="S133" s="140">
        <v>0</v>
      </c>
      <c r="T133" s="141">
        <f t="shared" si="3"/>
        <v>0</v>
      </c>
      <c r="AR133" s="142" t="s">
        <v>318</v>
      </c>
      <c r="AT133" s="142" t="s">
        <v>644</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245</v>
      </c>
      <c r="BM133" s="142" t="s">
        <v>170</v>
      </c>
    </row>
    <row r="134" spans="2:65" s="1" customFormat="1" ht="66.75" customHeight="1">
      <c r="B134" s="31"/>
      <c r="C134" s="131" t="s">
        <v>182</v>
      </c>
      <c r="D134" s="131" t="s">
        <v>165</v>
      </c>
      <c r="E134" s="132" t="s">
        <v>3280</v>
      </c>
      <c r="F134" s="133" t="s">
        <v>3281</v>
      </c>
      <c r="G134" s="134" t="s">
        <v>1645</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245</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245</v>
      </c>
      <c r="BM134" s="142" t="s">
        <v>196</v>
      </c>
    </row>
    <row r="135" spans="2:65" s="1" customFormat="1" ht="66.75" customHeight="1">
      <c r="B135" s="31"/>
      <c r="C135" s="173" t="s">
        <v>170</v>
      </c>
      <c r="D135" s="173" t="s">
        <v>644</v>
      </c>
      <c r="E135" s="174" t="s">
        <v>3282</v>
      </c>
      <c r="F135" s="175" t="s">
        <v>3281</v>
      </c>
      <c r="G135" s="176" t="s">
        <v>1645</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318</v>
      </c>
      <c r="AT135" s="142" t="s">
        <v>644</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245</v>
      </c>
      <c r="BM135" s="142" t="s">
        <v>205</v>
      </c>
    </row>
    <row r="136" spans="2:65" s="1" customFormat="1" ht="62.65" customHeight="1">
      <c r="B136" s="31"/>
      <c r="C136" s="131" t="s">
        <v>191</v>
      </c>
      <c r="D136" s="131" t="s">
        <v>165</v>
      </c>
      <c r="E136" s="132" t="s">
        <v>3283</v>
      </c>
      <c r="F136" s="133" t="s">
        <v>3284</v>
      </c>
      <c r="G136" s="134" t="s">
        <v>1645</v>
      </c>
      <c r="H136" s="135">
        <v>4</v>
      </c>
      <c r="I136" s="136"/>
      <c r="J136" s="137">
        <f t="shared" si="0"/>
        <v>0</v>
      </c>
      <c r="K136" s="133" t="s">
        <v>1</v>
      </c>
      <c r="L136" s="31"/>
      <c r="M136" s="138" t="s">
        <v>1</v>
      </c>
      <c r="N136" s="139" t="s">
        <v>43</v>
      </c>
      <c r="P136" s="140">
        <f t="shared" si="1"/>
        <v>0</v>
      </c>
      <c r="Q136" s="140">
        <v>4.0000000000000003E-5</v>
      </c>
      <c r="R136" s="140">
        <f t="shared" si="2"/>
        <v>1.6000000000000001E-4</v>
      </c>
      <c r="S136" s="140">
        <v>0</v>
      </c>
      <c r="T136" s="141">
        <f t="shared" si="3"/>
        <v>0</v>
      </c>
      <c r="AR136" s="142" t="s">
        <v>245</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245</v>
      </c>
      <c r="BM136" s="142" t="s">
        <v>214</v>
      </c>
    </row>
    <row r="137" spans="2:65" s="1" customFormat="1" ht="62.65" customHeight="1">
      <c r="B137" s="31"/>
      <c r="C137" s="173" t="s">
        <v>196</v>
      </c>
      <c r="D137" s="173" t="s">
        <v>644</v>
      </c>
      <c r="E137" s="174" t="s">
        <v>3285</v>
      </c>
      <c r="F137" s="175" t="s">
        <v>3284</v>
      </c>
      <c r="G137" s="176" t="s">
        <v>1645</v>
      </c>
      <c r="H137" s="177">
        <v>4</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318</v>
      </c>
      <c r="AT137" s="142" t="s">
        <v>644</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245</v>
      </c>
      <c r="BM137" s="142" t="s">
        <v>226</v>
      </c>
    </row>
    <row r="138" spans="2:65" s="1" customFormat="1" ht="33" customHeight="1">
      <c r="B138" s="31"/>
      <c r="C138" s="131" t="s">
        <v>201</v>
      </c>
      <c r="D138" s="131" t="s">
        <v>165</v>
      </c>
      <c r="E138" s="132" t="s">
        <v>3286</v>
      </c>
      <c r="F138" s="133" t="s">
        <v>3287</v>
      </c>
      <c r="G138" s="134" t="s">
        <v>1645</v>
      </c>
      <c r="H138" s="135">
        <v>2</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245</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245</v>
      </c>
      <c r="BM138" s="142" t="s">
        <v>235</v>
      </c>
    </row>
    <row r="139" spans="2:65" s="1" customFormat="1" ht="33" customHeight="1">
      <c r="B139" s="31"/>
      <c r="C139" s="173" t="s">
        <v>205</v>
      </c>
      <c r="D139" s="173" t="s">
        <v>644</v>
      </c>
      <c r="E139" s="174" t="s">
        <v>3288</v>
      </c>
      <c r="F139" s="175" t="s">
        <v>3287</v>
      </c>
      <c r="G139" s="176" t="s">
        <v>1645</v>
      </c>
      <c r="H139" s="177">
        <v>2</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318</v>
      </c>
      <c r="AT139" s="142" t="s">
        <v>644</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245</v>
      </c>
      <c r="BM139" s="142" t="s">
        <v>245</v>
      </c>
    </row>
    <row r="140" spans="2:65" s="1" customFormat="1" ht="66.75" customHeight="1">
      <c r="B140" s="31"/>
      <c r="C140" s="131" t="s">
        <v>163</v>
      </c>
      <c r="D140" s="131" t="s">
        <v>165</v>
      </c>
      <c r="E140" s="132" t="s">
        <v>3289</v>
      </c>
      <c r="F140" s="133" t="s">
        <v>3290</v>
      </c>
      <c r="G140" s="134" t="s">
        <v>1645</v>
      </c>
      <c r="H140" s="135">
        <v>8</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245</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245</v>
      </c>
      <c r="BM140" s="142" t="s">
        <v>256</v>
      </c>
    </row>
    <row r="141" spans="2:65" s="1" customFormat="1" ht="66.75" customHeight="1">
      <c r="B141" s="31"/>
      <c r="C141" s="173" t="s">
        <v>214</v>
      </c>
      <c r="D141" s="173" t="s">
        <v>644</v>
      </c>
      <c r="E141" s="174" t="s">
        <v>3291</v>
      </c>
      <c r="F141" s="175" t="s">
        <v>3290</v>
      </c>
      <c r="G141" s="176" t="s">
        <v>1645</v>
      </c>
      <c r="H141" s="177">
        <v>8</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318</v>
      </c>
      <c r="AT141" s="142" t="s">
        <v>644</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245</v>
      </c>
      <c r="BM141" s="142" t="s">
        <v>265</v>
      </c>
    </row>
    <row r="142" spans="2:65" s="1" customFormat="1" ht="66.75" customHeight="1">
      <c r="B142" s="31"/>
      <c r="C142" s="131" t="s">
        <v>221</v>
      </c>
      <c r="D142" s="131" t="s">
        <v>165</v>
      </c>
      <c r="E142" s="132" t="s">
        <v>3292</v>
      </c>
      <c r="F142" s="133" t="s">
        <v>3293</v>
      </c>
      <c r="G142" s="134" t="s">
        <v>1645</v>
      </c>
      <c r="H142" s="135">
        <v>4</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245</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245</v>
      </c>
      <c r="BM142" s="142" t="s">
        <v>275</v>
      </c>
    </row>
    <row r="143" spans="2:65" s="1" customFormat="1" ht="66.75" customHeight="1">
      <c r="B143" s="31"/>
      <c r="C143" s="173" t="s">
        <v>226</v>
      </c>
      <c r="D143" s="173" t="s">
        <v>644</v>
      </c>
      <c r="E143" s="174" t="s">
        <v>3294</v>
      </c>
      <c r="F143" s="175" t="s">
        <v>3293</v>
      </c>
      <c r="G143" s="176" t="s">
        <v>1645</v>
      </c>
      <c r="H143" s="177">
        <v>4</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318</v>
      </c>
      <c r="AT143" s="142" t="s">
        <v>644</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245</v>
      </c>
      <c r="BM143" s="142" t="s">
        <v>283</v>
      </c>
    </row>
    <row r="144" spans="2:65" s="1" customFormat="1" ht="33" customHeight="1">
      <c r="B144" s="31"/>
      <c r="C144" s="131" t="s">
        <v>230</v>
      </c>
      <c r="D144" s="131" t="s">
        <v>165</v>
      </c>
      <c r="E144" s="132" t="s">
        <v>3295</v>
      </c>
      <c r="F144" s="133" t="s">
        <v>3296</v>
      </c>
      <c r="G144" s="134" t="s">
        <v>1645</v>
      </c>
      <c r="H144" s="135">
        <v>3</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245</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245</v>
      </c>
      <c r="BM144" s="142" t="s">
        <v>291</v>
      </c>
    </row>
    <row r="145" spans="2:65" s="1" customFormat="1" ht="33" customHeight="1">
      <c r="B145" s="31"/>
      <c r="C145" s="173" t="s">
        <v>235</v>
      </c>
      <c r="D145" s="173" t="s">
        <v>644</v>
      </c>
      <c r="E145" s="174" t="s">
        <v>3297</v>
      </c>
      <c r="F145" s="175" t="s">
        <v>3296</v>
      </c>
      <c r="G145" s="176" t="s">
        <v>1645</v>
      </c>
      <c r="H145" s="177">
        <v>3</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318</v>
      </c>
      <c r="AT145" s="142" t="s">
        <v>644</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245</v>
      </c>
      <c r="BM145" s="142" t="s">
        <v>299</v>
      </c>
    </row>
    <row r="146" spans="2:65" s="1" customFormat="1" ht="33" customHeight="1">
      <c r="B146" s="31"/>
      <c r="C146" s="131" t="s">
        <v>8</v>
      </c>
      <c r="D146" s="131" t="s">
        <v>165</v>
      </c>
      <c r="E146" s="132" t="s">
        <v>3298</v>
      </c>
      <c r="F146" s="133" t="s">
        <v>3299</v>
      </c>
      <c r="G146" s="134" t="s">
        <v>1645</v>
      </c>
      <c r="H146" s="135">
        <v>2</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245</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245</v>
      </c>
      <c r="BM146" s="142" t="s">
        <v>308</v>
      </c>
    </row>
    <row r="147" spans="2:65" s="1" customFormat="1" ht="33" customHeight="1">
      <c r="B147" s="31"/>
      <c r="C147" s="173" t="s">
        <v>245</v>
      </c>
      <c r="D147" s="173" t="s">
        <v>644</v>
      </c>
      <c r="E147" s="174" t="s">
        <v>3300</v>
      </c>
      <c r="F147" s="175" t="s">
        <v>3299</v>
      </c>
      <c r="G147" s="176" t="s">
        <v>1645</v>
      </c>
      <c r="H147" s="177">
        <v>2</v>
      </c>
      <c r="I147" s="178"/>
      <c r="J147" s="179">
        <f t="shared" si="0"/>
        <v>0</v>
      </c>
      <c r="K147" s="175" t="s">
        <v>1</v>
      </c>
      <c r="L147" s="180"/>
      <c r="M147" s="181" t="s">
        <v>1</v>
      </c>
      <c r="N147" s="182" t="s">
        <v>43</v>
      </c>
      <c r="P147" s="140">
        <f t="shared" si="1"/>
        <v>0</v>
      </c>
      <c r="Q147" s="140">
        <v>0</v>
      </c>
      <c r="R147" s="140">
        <f t="shared" si="2"/>
        <v>0</v>
      </c>
      <c r="S147" s="140">
        <v>0</v>
      </c>
      <c r="T147" s="141">
        <f t="shared" si="3"/>
        <v>0</v>
      </c>
      <c r="AR147" s="142" t="s">
        <v>318</v>
      </c>
      <c r="AT147" s="142" t="s">
        <v>644</v>
      </c>
      <c r="AU147" s="142" t="s">
        <v>86</v>
      </c>
      <c r="AY147" s="16" t="s">
        <v>162</v>
      </c>
      <c r="BE147" s="143">
        <f t="shared" si="4"/>
        <v>0</v>
      </c>
      <c r="BF147" s="143">
        <f t="shared" si="5"/>
        <v>0</v>
      </c>
      <c r="BG147" s="143">
        <f t="shared" si="6"/>
        <v>0</v>
      </c>
      <c r="BH147" s="143">
        <f t="shared" si="7"/>
        <v>0</v>
      </c>
      <c r="BI147" s="143">
        <f t="shared" si="8"/>
        <v>0</v>
      </c>
      <c r="BJ147" s="16" t="s">
        <v>86</v>
      </c>
      <c r="BK147" s="143">
        <f t="shared" si="9"/>
        <v>0</v>
      </c>
      <c r="BL147" s="16" t="s">
        <v>245</v>
      </c>
      <c r="BM147" s="142" t="s">
        <v>318</v>
      </c>
    </row>
    <row r="148" spans="2:65" s="1" customFormat="1" ht="33" customHeight="1">
      <c r="B148" s="31"/>
      <c r="C148" s="131" t="s">
        <v>250</v>
      </c>
      <c r="D148" s="131" t="s">
        <v>165</v>
      </c>
      <c r="E148" s="132" t="s">
        <v>3301</v>
      </c>
      <c r="F148" s="133" t="s">
        <v>3302</v>
      </c>
      <c r="G148" s="134" t="s">
        <v>1645</v>
      </c>
      <c r="H148" s="135">
        <v>1</v>
      </c>
      <c r="I148" s="136"/>
      <c r="J148" s="137">
        <f t="shared" si="0"/>
        <v>0</v>
      </c>
      <c r="K148" s="133" t="s">
        <v>1</v>
      </c>
      <c r="L148" s="31"/>
      <c r="M148" s="138" t="s">
        <v>1</v>
      </c>
      <c r="N148" s="139" t="s">
        <v>43</v>
      </c>
      <c r="P148" s="140">
        <f t="shared" si="1"/>
        <v>0</v>
      </c>
      <c r="Q148" s="140">
        <v>0</v>
      </c>
      <c r="R148" s="140">
        <f t="shared" si="2"/>
        <v>0</v>
      </c>
      <c r="S148" s="140">
        <v>0</v>
      </c>
      <c r="T148" s="141">
        <f t="shared" si="3"/>
        <v>0</v>
      </c>
      <c r="AR148" s="142" t="s">
        <v>245</v>
      </c>
      <c r="AT148" s="142" t="s">
        <v>165</v>
      </c>
      <c r="AU148" s="142" t="s">
        <v>86</v>
      </c>
      <c r="AY148" s="16" t="s">
        <v>162</v>
      </c>
      <c r="BE148" s="143">
        <f t="shared" si="4"/>
        <v>0</v>
      </c>
      <c r="BF148" s="143">
        <f t="shared" si="5"/>
        <v>0</v>
      </c>
      <c r="BG148" s="143">
        <f t="shared" si="6"/>
        <v>0</v>
      </c>
      <c r="BH148" s="143">
        <f t="shared" si="7"/>
        <v>0</v>
      </c>
      <c r="BI148" s="143">
        <f t="shared" si="8"/>
        <v>0</v>
      </c>
      <c r="BJ148" s="16" t="s">
        <v>86</v>
      </c>
      <c r="BK148" s="143">
        <f t="shared" si="9"/>
        <v>0</v>
      </c>
      <c r="BL148" s="16" t="s">
        <v>245</v>
      </c>
      <c r="BM148" s="142" t="s">
        <v>330</v>
      </c>
    </row>
    <row r="149" spans="2:65" s="1" customFormat="1" ht="33" customHeight="1">
      <c r="B149" s="31"/>
      <c r="C149" s="173" t="s">
        <v>256</v>
      </c>
      <c r="D149" s="173" t="s">
        <v>644</v>
      </c>
      <c r="E149" s="174" t="s">
        <v>3303</v>
      </c>
      <c r="F149" s="175" t="s">
        <v>3302</v>
      </c>
      <c r="G149" s="176" t="s">
        <v>1645</v>
      </c>
      <c r="H149" s="177">
        <v>1</v>
      </c>
      <c r="I149" s="178"/>
      <c r="J149" s="179">
        <f t="shared" si="0"/>
        <v>0</v>
      </c>
      <c r="K149" s="175" t="s">
        <v>1</v>
      </c>
      <c r="L149" s="180"/>
      <c r="M149" s="181" t="s">
        <v>1</v>
      </c>
      <c r="N149" s="182" t="s">
        <v>43</v>
      </c>
      <c r="P149" s="140">
        <f t="shared" si="1"/>
        <v>0</v>
      </c>
      <c r="Q149" s="140">
        <v>0</v>
      </c>
      <c r="R149" s="140">
        <f t="shared" si="2"/>
        <v>0</v>
      </c>
      <c r="S149" s="140">
        <v>0</v>
      </c>
      <c r="T149" s="141">
        <f t="shared" si="3"/>
        <v>0</v>
      </c>
      <c r="AR149" s="142" t="s">
        <v>318</v>
      </c>
      <c r="AT149" s="142" t="s">
        <v>644</v>
      </c>
      <c r="AU149" s="142" t="s">
        <v>86</v>
      </c>
      <c r="AY149" s="16" t="s">
        <v>162</v>
      </c>
      <c r="BE149" s="143">
        <f t="shared" si="4"/>
        <v>0</v>
      </c>
      <c r="BF149" s="143">
        <f t="shared" si="5"/>
        <v>0</v>
      </c>
      <c r="BG149" s="143">
        <f t="shared" si="6"/>
        <v>0</v>
      </c>
      <c r="BH149" s="143">
        <f t="shared" si="7"/>
        <v>0</v>
      </c>
      <c r="BI149" s="143">
        <f t="shared" si="8"/>
        <v>0</v>
      </c>
      <c r="BJ149" s="16" t="s">
        <v>86</v>
      </c>
      <c r="BK149" s="143">
        <f t="shared" si="9"/>
        <v>0</v>
      </c>
      <c r="BL149" s="16" t="s">
        <v>245</v>
      </c>
      <c r="BM149" s="142" t="s">
        <v>344</v>
      </c>
    </row>
    <row r="150" spans="2:65" s="1" customFormat="1" ht="24.2" customHeight="1">
      <c r="B150" s="31"/>
      <c r="C150" s="131" t="s">
        <v>261</v>
      </c>
      <c r="D150" s="131" t="s">
        <v>165</v>
      </c>
      <c r="E150" s="132" t="s">
        <v>3304</v>
      </c>
      <c r="F150" s="133" t="s">
        <v>3305</v>
      </c>
      <c r="G150" s="134" t="s">
        <v>1645</v>
      </c>
      <c r="H150" s="135">
        <v>1</v>
      </c>
      <c r="I150" s="136"/>
      <c r="J150" s="137">
        <f t="shared" si="0"/>
        <v>0</v>
      </c>
      <c r="K150" s="133" t="s">
        <v>1</v>
      </c>
      <c r="L150" s="31"/>
      <c r="M150" s="138" t="s">
        <v>1</v>
      </c>
      <c r="N150" s="139" t="s">
        <v>43</v>
      </c>
      <c r="P150" s="140">
        <f t="shared" si="1"/>
        <v>0</v>
      </c>
      <c r="Q150" s="140">
        <v>0</v>
      </c>
      <c r="R150" s="140">
        <f t="shared" si="2"/>
        <v>0</v>
      </c>
      <c r="S150" s="140">
        <v>0</v>
      </c>
      <c r="T150" s="141">
        <f t="shared" si="3"/>
        <v>0</v>
      </c>
      <c r="AR150" s="142" t="s">
        <v>245</v>
      </c>
      <c r="AT150" s="142" t="s">
        <v>165</v>
      </c>
      <c r="AU150" s="142" t="s">
        <v>86</v>
      </c>
      <c r="AY150" s="16" t="s">
        <v>162</v>
      </c>
      <c r="BE150" s="143">
        <f t="shared" si="4"/>
        <v>0</v>
      </c>
      <c r="BF150" s="143">
        <f t="shared" si="5"/>
        <v>0</v>
      </c>
      <c r="BG150" s="143">
        <f t="shared" si="6"/>
        <v>0</v>
      </c>
      <c r="BH150" s="143">
        <f t="shared" si="7"/>
        <v>0</v>
      </c>
      <c r="BI150" s="143">
        <f t="shared" si="8"/>
        <v>0</v>
      </c>
      <c r="BJ150" s="16" t="s">
        <v>86</v>
      </c>
      <c r="BK150" s="143">
        <f t="shared" si="9"/>
        <v>0</v>
      </c>
      <c r="BL150" s="16" t="s">
        <v>245</v>
      </c>
      <c r="BM150" s="142" t="s">
        <v>355</v>
      </c>
    </row>
    <row r="151" spans="2:65" s="1" customFormat="1" ht="24.2" customHeight="1">
      <c r="B151" s="31"/>
      <c r="C151" s="173" t="s">
        <v>265</v>
      </c>
      <c r="D151" s="173" t="s">
        <v>644</v>
      </c>
      <c r="E151" s="174" t="s">
        <v>3306</v>
      </c>
      <c r="F151" s="175" t="s">
        <v>3305</v>
      </c>
      <c r="G151" s="176" t="s">
        <v>1645</v>
      </c>
      <c r="H151" s="177">
        <v>1</v>
      </c>
      <c r="I151" s="178"/>
      <c r="J151" s="179">
        <f t="shared" si="0"/>
        <v>0</v>
      </c>
      <c r="K151" s="175" t="s">
        <v>1</v>
      </c>
      <c r="L151" s="180"/>
      <c r="M151" s="181" t="s">
        <v>1</v>
      </c>
      <c r="N151" s="182" t="s">
        <v>43</v>
      </c>
      <c r="P151" s="140">
        <f t="shared" si="1"/>
        <v>0</v>
      </c>
      <c r="Q151" s="140">
        <v>0</v>
      </c>
      <c r="R151" s="140">
        <f t="shared" si="2"/>
        <v>0</v>
      </c>
      <c r="S151" s="140">
        <v>0</v>
      </c>
      <c r="T151" s="141">
        <f t="shared" si="3"/>
        <v>0</v>
      </c>
      <c r="AR151" s="142" t="s">
        <v>318</v>
      </c>
      <c r="AT151" s="142" t="s">
        <v>644</v>
      </c>
      <c r="AU151" s="142" t="s">
        <v>86</v>
      </c>
      <c r="AY151" s="16" t="s">
        <v>162</v>
      </c>
      <c r="BE151" s="143">
        <f t="shared" si="4"/>
        <v>0</v>
      </c>
      <c r="BF151" s="143">
        <f t="shared" si="5"/>
        <v>0</v>
      </c>
      <c r="BG151" s="143">
        <f t="shared" si="6"/>
        <v>0</v>
      </c>
      <c r="BH151" s="143">
        <f t="shared" si="7"/>
        <v>0</v>
      </c>
      <c r="BI151" s="143">
        <f t="shared" si="8"/>
        <v>0</v>
      </c>
      <c r="BJ151" s="16" t="s">
        <v>86</v>
      </c>
      <c r="BK151" s="143">
        <f t="shared" si="9"/>
        <v>0</v>
      </c>
      <c r="BL151" s="16" t="s">
        <v>245</v>
      </c>
      <c r="BM151" s="142" t="s">
        <v>364</v>
      </c>
    </row>
    <row r="152" spans="2:65" s="1" customFormat="1" ht="24.2" customHeight="1">
      <c r="B152" s="31"/>
      <c r="C152" s="131" t="s">
        <v>7</v>
      </c>
      <c r="D152" s="131" t="s">
        <v>165</v>
      </c>
      <c r="E152" s="132" t="s">
        <v>3307</v>
      </c>
      <c r="F152" s="133" t="s">
        <v>3308</v>
      </c>
      <c r="G152" s="134" t="s">
        <v>1645</v>
      </c>
      <c r="H152" s="135">
        <v>1</v>
      </c>
      <c r="I152" s="136"/>
      <c r="J152" s="137">
        <f t="shared" si="0"/>
        <v>0</v>
      </c>
      <c r="K152" s="133" t="s">
        <v>1</v>
      </c>
      <c r="L152" s="31"/>
      <c r="M152" s="138" t="s">
        <v>1</v>
      </c>
      <c r="N152" s="139" t="s">
        <v>43</v>
      </c>
      <c r="P152" s="140">
        <f t="shared" si="1"/>
        <v>0</v>
      </c>
      <c r="Q152" s="140">
        <v>0</v>
      </c>
      <c r="R152" s="140">
        <f t="shared" si="2"/>
        <v>0</v>
      </c>
      <c r="S152" s="140">
        <v>0</v>
      </c>
      <c r="T152" s="141">
        <f t="shared" si="3"/>
        <v>0</v>
      </c>
      <c r="AR152" s="142" t="s">
        <v>245</v>
      </c>
      <c r="AT152" s="142" t="s">
        <v>165</v>
      </c>
      <c r="AU152" s="142" t="s">
        <v>86</v>
      </c>
      <c r="AY152" s="16" t="s">
        <v>162</v>
      </c>
      <c r="BE152" s="143">
        <f t="shared" si="4"/>
        <v>0</v>
      </c>
      <c r="BF152" s="143">
        <f t="shared" si="5"/>
        <v>0</v>
      </c>
      <c r="BG152" s="143">
        <f t="shared" si="6"/>
        <v>0</v>
      </c>
      <c r="BH152" s="143">
        <f t="shared" si="7"/>
        <v>0</v>
      </c>
      <c r="BI152" s="143">
        <f t="shared" si="8"/>
        <v>0</v>
      </c>
      <c r="BJ152" s="16" t="s">
        <v>86</v>
      </c>
      <c r="BK152" s="143">
        <f t="shared" si="9"/>
        <v>0</v>
      </c>
      <c r="BL152" s="16" t="s">
        <v>245</v>
      </c>
      <c r="BM152" s="142" t="s">
        <v>377</v>
      </c>
    </row>
    <row r="153" spans="2:65" s="1" customFormat="1" ht="24.2" customHeight="1">
      <c r="B153" s="31"/>
      <c r="C153" s="173" t="s">
        <v>275</v>
      </c>
      <c r="D153" s="173" t="s">
        <v>644</v>
      </c>
      <c r="E153" s="174" t="s">
        <v>3309</v>
      </c>
      <c r="F153" s="175" t="s">
        <v>3308</v>
      </c>
      <c r="G153" s="176" t="s">
        <v>1645</v>
      </c>
      <c r="H153" s="177">
        <v>1</v>
      </c>
      <c r="I153" s="178"/>
      <c r="J153" s="179">
        <f t="shared" si="0"/>
        <v>0</v>
      </c>
      <c r="K153" s="175" t="s">
        <v>1</v>
      </c>
      <c r="L153" s="180"/>
      <c r="M153" s="181" t="s">
        <v>1</v>
      </c>
      <c r="N153" s="182" t="s">
        <v>43</v>
      </c>
      <c r="P153" s="140">
        <f t="shared" si="1"/>
        <v>0</v>
      </c>
      <c r="Q153" s="140">
        <v>0</v>
      </c>
      <c r="R153" s="140">
        <f t="shared" si="2"/>
        <v>0</v>
      </c>
      <c r="S153" s="140">
        <v>0</v>
      </c>
      <c r="T153" s="141">
        <f t="shared" si="3"/>
        <v>0</v>
      </c>
      <c r="AR153" s="142" t="s">
        <v>318</v>
      </c>
      <c r="AT153" s="142" t="s">
        <v>644</v>
      </c>
      <c r="AU153" s="142" t="s">
        <v>86</v>
      </c>
      <c r="AY153" s="16" t="s">
        <v>162</v>
      </c>
      <c r="BE153" s="143">
        <f t="shared" si="4"/>
        <v>0</v>
      </c>
      <c r="BF153" s="143">
        <f t="shared" si="5"/>
        <v>0</v>
      </c>
      <c r="BG153" s="143">
        <f t="shared" si="6"/>
        <v>0</v>
      </c>
      <c r="BH153" s="143">
        <f t="shared" si="7"/>
        <v>0</v>
      </c>
      <c r="BI153" s="143">
        <f t="shared" si="8"/>
        <v>0</v>
      </c>
      <c r="BJ153" s="16" t="s">
        <v>86</v>
      </c>
      <c r="BK153" s="143">
        <f t="shared" si="9"/>
        <v>0</v>
      </c>
      <c r="BL153" s="16" t="s">
        <v>245</v>
      </c>
      <c r="BM153" s="142" t="s">
        <v>387</v>
      </c>
    </row>
    <row r="154" spans="2:65" s="1" customFormat="1" ht="24.2" customHeight="1">
      <c r="B154" s="31"/>
      <c r="C154" s="131" t="s">
        <v>279</v>
      </c>
      <c r="D154" s="131" t="s">
        <v>165</v>
      </c>
      <c r="E154" s="132" t="s">
        <v>3310</v>
      </c>
      <c r="F154" s="133" t="s">
        <v>3311</v>
      </c>
      <c r="G154" s="134" t="s">
        <v>1645</v>
      </c>
      <c r="H154" s="135">
        <v>1</v>
      </c>
      <c r="I154" s="136"/>
      <c r="J154" s="137">
        <f t="shared" si="0"/>
        <v>0</v>
      </c>
      <c r="K154" s="133" t="s">
        <v>1</v>
      </c>
      <c r="L154" s="31"/>
      <c r="M154" s="138" t="s">
        <v>1</v>
      </c>
      <c r="N154" s="139" t="s">
        <v>43</v>
      </c>
      <c r="P154" s="140">
        <f t="shared" si="1"/>
        <v>0</v>
      </c>
      <c r="Q154" s="140">
        <v>0</v>
      </c>
      <c r="R154" s="140">
        <f t="shared" si="2"/>
        <v>0</v>
      </c>
      <c r="S154" s="140">
        <v>0</v>
      </c>
      <c r="T154" s="141">
        <f t="shared" si="3"/>
        <v>0</v>
      </c>
      <c r="AR154" s="142" t="s">
        <v>245</v>
      </c>
      <c r="AT154" s="142" t="s">
        <v>165</v>
      </c>
      <c r="AU154" s="142" t="s">
        <v>86</v>
      </c>
      <c r="AY154" s="16" t="s">
        <v>162</v>
      </c>
      <c r="BE154" s="143">
        <f t="shared" si="4"/>
        <v>0</v>
      </c>
      <c r="BF154" s="143">
        <f t="shared" si="5"/>
        <v>0</v>
      </c>
      <c r="BG154" s="143">
        <f t="shared" si="6"/>
        <v>0</v>
      </c>
      <c r="BH154" s="143">
        <f t="shared" si="7"/>
        <v>0</v>
      </c>
      <c r="BI154" s="143">
        <f t="shared" si="8"/>
        <v>0</v>
      </c>
      <c r="BJ154" s="16" t="s">
        <v>86</v>
      </c>
      <c r="BK154" s="143">
        <f t="shared" si="9"/>
        <v>0</v>
      </c>
      <c r="BL154" s="16" t="s">
        <v>245</v>
      </c>
      <c r="BM154" s="142" t="s">
        <v>396</v>
      </c>
    </row>
    <row r="155" spans="2:65" s="1" customFormat="1" ht="24.2" customHeight="1">
      <c r="B155" s="31"/>
      <c r="C155" s="173" t="s">
        <v>283</v>
      </c>
      <c r="D155" s="173" t="s">
        <v>644</v>
      </c>
      <c r="E155" s="174" t="s">
        <v>3312</v>
      </c>
      <c r="F155" s="175" t="s">
        <v>3311</v>
      </c>
      <c r="G155" s="176" t="s">
        <v>1645</v>
      </c>
      <c r="H155" s="177">
        <v>1</v>
      </c>
      <c r="I155" s="178"/>
      <c r="J155" s="179">
        <f t="shared" si="0"/>
        <v>0</v>
      </c>
      <c r="K155" s="175" t="s">
        <v>1</v>
      </c>
      <c r="L155" s="180"/>
      <c r="M155" s="181" t="s">
        <v>1</v>
      </c>
      <c r="N155" s="182" t="s">
        <v>43</v>
      </c>
      <c r="P155" s="140">
        <f t="shared" si="1"/>
        <v>0</v>
      </c>
      <c r="Q155" s="140">
        <v>0</v>
      </c>
      <c r="R155" s="140">
        <f t="shared" si="2"/>
        <v>0</v>
      </c>
      <c r="S155" s="140">
        <v>0</v>
      </c>
      <c r="T155" s="141">
        <f t="shared" si="3"/>
        <v>0</v>
      </c>
      <c r="AR155" s="142" t="s">
        <v>318</v>
      </c>
      <c r="AT155" s="142" t="s">
        <v>644</v>
      </c>
      <c r="AU155" s="142" t="s">
        <v>86</v>
      </c>
      <c r="AY155" s="16" t="s">
        <v>162</v>
      </c>
      <c r="BE155" s="143">
        <f t="shared" si="4"/>
        <v>0</v>
      </c>
      <c r="BF155" s="143">
        <f t="shared" si="5"/>
        <v>0</v>
      </c>
      <c r="BG155" s="143">
        <f t="shared" si="6"/>
        <v>0</v>
      </c>
      <c r="BH155" s="143">
        <f t="shared" si="7"/>
        <v>0</v>
      </c>
      <c r="BI155" s="143">
        <f t="shared" si="8"/>
        <v>0</v>
      </c>
      <c r="BJ155" s="16" t="s">
        <v>86</v>
      </c>
      <c r="BK155" s="143">
        <f t="shared" si="9"/>
        <v>0</v>
      </c>
      <c r="BL155" s="16" t="s">
        <v>245</v>
      </c>
      <c r="BM155" s="142" t="s">
        <v>408</v>
      </c>
    </row>
    <row r="156" spans="2:65" s="1" customFormat="1" ht="24.2" customHeight="1">
      <c r="B156" s="31"/>
      <c r="C156" s="131" t="s">
        <v>287</v>
      </c>
      <c r="D156" s="131" t="s">
        <v>165</v>
      </c>
      <c r="E156" s="132" t="s">
        <v>3313</v>
      </c>
      <c r="F156" s="133" t="s">
        <v>3311</v>
      </c>
      <c r="G156" s="134" t="s">
        <v>1645</v>
      </c>
      <c r="H156" s="135">
        <v>1</v>
      </c>
      <c r="I156" s="136"/>
      <c r="J156" s="137">
        <f t="shared" si="0"/>
        <v>0</v>
      </c>
      <c r="K156" s="133" t="s">
        <v>1</v>
      </c>
      <c r="L156" s="31"/>
      <c r="M156" s="138" t="s">
        <v>1</v>
      </c>
      <c r="N156" s="139" t="s">
        <v>43</v>
      </c>
      <c r="P156" s="140">
        <f t="shared" si="1"/>
        <v>0</v>
      </c>
      <c r="Q156" s="140">
        <v>0</v>
      </c>
      <c r="R156" s="140">
        <f t="shared" si="2"/>
        <v>0</v>
      </c>
      <c r="S156" s="140">
        <v>0</v>
      </c>
      <c r="T156" s="141">
        <f t="shared" si="3"/>
        <v>0</v>
      </c>
      <c r="AR156" s="142" t="s">
        <v>245</v>
      </c>
      <c r="AT156" s="142" t="s">
        <v>165</v>
      </c>
      <c r="AU156" s="142" t="s">
        <v>86</v>
      </c>
      <c r="AY156" s="16" t="s">
        <v>162</v>
      </c>
      <c r="BE156" s="143">
        <f t="shared" si="4"/>
        <v>0</v>
      </c>
      <c r="BF156" s="143">
        <f t="shared" si="5"/>
        <v>0</v>
      </c>
      <c r="BG156" s="143">
        <f t="shared" si="6"/>
        <v>0</v>
      </c>
      <c r="BH156" s="143">
        <f t="shared" si="7"/>
        <v>0</v>
      </c>
      <c r="BI156" s="143">
        <f t="shared" si="8"/>
        <v>0</v>
      </c>
      <c r="BJ156" s="16" t="s">
        <v>86</v>
      </c>
      <c r="BK156" s="143">
        <f t="shared" si="9"/>
        <v>0</v>
      </c>
      <c r="BL156" s="16" t="s">
        <v>245</v>
      </c>
      <c r="BM156" s="142" t="s">
        <v>419</v>
      </c>
    </row>
    <row r="157" spans="2:65" s="1" customFormat="1" ht="24.2" customHeight="1">
      <c r="B157" s="31"/>
      <c r="C157" s="173" t="s">
        <v>291</v>
      </c>
      <c r="D157" s="173" t="s">
        <v>644</v>
      </c>
      <c r="E157" s="174" t="s">
        <v>3314</v>
      </c>
      <c r="F157" s="175" t="s">
        <v>3311</v>
      </c>
      <c r="G157" s="176" t="s">
        <v>1645</v>
      </c>
      <c r="H157" s="177">
        <v>1</v>
      </c>
      <c r="I157" s="178"/>
      <c r="J157" s="179">
        <f t="shared" si="0"/>
        <v>0</v>
      </c>
      <c r="K157" s="175" t="s">
        <v>1</v>
      </c>
      <c r="L157" s="180"/>
      <c r="M157" s="181" t="s">
        <v>1</v>
      </c>
      <c r="N157" s="182" t="s">
        <v>43</v>
      </c>
      <c r="P157" s="140">
        <f t="shared" si="1"/>
        <v>0</v>
      </c>
      <c r="Q157" s="140">
        <v>0</v>
      </c>
      <c r="R157" s="140">
        <f t="shared" si="2"/>
        <v>0</v>
      </c>
      <c r="S157" s="140">
        <v>0</v>
      </c>
      <c r="T157" s="141">
        <f t="shared" si="3"/>
        <v>0</v>
      </c>
      <c r="AR157" s="142" t="s">
        <v>318</v>
      </c>
      <c r="AT157" s="142" t="s">
        <v>644</v>
      </c>
      <c r="AU157" s="142" t="s">
        <v>86</v>
      </c>
      <c r="AY157" s="16" t="s">
        <v>162</v>
      </c>
      <c r="BE157" s="143">
        <f t="shared" si="4"/>
        <v>0</v>
      </c>
      <c r="BF157" s="143">
        <f t="shared" si="5"/>
        <v>0</v>
      </c>
      <c r="BG157" s="143">
        <f t="shared" si="6"/>
        <v>0</v>
      </c>
      <c r="BH157" s="143">
        <f t="shared" si="7"/>
        <v>0</v>
      </c>
      <c r="BI157" s="143">
        <f t="shared" si="8"/>
        <v>0</v>
      </c>
      <c r="BJ157" s="16" t="s">
        <v>86</v>
      </c>
      <c r="BK157" s="143">
        <f t="shared" si="9"/>
        <v>0</v>
      </c>
      <c r="BL157" s="16" t="s">
        <v>245</v>
      </c>
      <c r="BM157" s="142" t="s">
        <v>429</v>
      </c>
    </row>
    <row r="158" spans="2:65" s="1" customFormat="1" ht="24.2" customHeight="1">
      <c r="B158" s="31"/>
      <c r="C158" s="131" t="s">
        <v>295</v>
      </c>
      <c r="D158" s="131" t="s">
        <v>165</v>
      </c>
      <c r="E158" s="132" t="s">
        <v>3315</v>
      </c>
      <c r="F158" s="133" t="s">
        <v>3316</v>
      </c>
      <c r="G158" s="134" t="s">
        <v>1645</v>
      </c>
      <c r="H158" s="135">
        <v>4</v>
      </c>
      <c r="I158" s="136"/>
      <c r="J158" s="137">
        <f t="shared" si="0"/>
        <v>0</v>
      </c>
      <c r="K158" s="133" t="s">
        <v>1</v>
      </c>
      <c r="L158" s="31"/>
      <c r="M158" s="138" t="s">
        <v>1</v>
      </c>
      <c r="N158" s="139" t="s">
        <v>43</v>
      </c>
      <c r="P158" s="140">
        <f t="shared" si="1"/>
        <v>0</v>
      </c>
      <c r="Q158" s="140">
        <v>0</v>
      </c>
      <c r="R158" s="140">
        <f t="shared" si="2"/>
        <v>0</v>
      </c>
      <c r="S158" s="140">
        <v>0</v>
      </c>
      <c r="T158" s="141">
        <f t="shared" si="3"/>
        <v>0</v>
      </c>
      <c r="AR158" s="142" t="s">
        <v>245</v>
      </c>
      <c r="AT158" s="142" t="s">
        <v>165</v>
      </c>
      <c r="AU158" s="142" t="s">
        <v>86</v>
      </c>
      <c r="AY158" s="16" t="s">
        <v>162</v>
      </c>
      <c r="BE158" s="143">
        <f t="shared" si="4"/>
        <v>0</v>
      </c>
      <c r="BF158" s="143">
        <f t="shared" si="5"/>
        <v>0</v>
      </c>
      <c r="BG158" s="143">
        <f t="shared" si="6"/>
        <v>0</v>
      </c>
      <c r="BH158" s="143">
        <f t="shared" si="7"/>
        <v>0</v>
      </c>
      <c r="BI158" s="143">
        <f t="shared" si="8"/>
        <v>0</v>
      </c>
      <c r="BJ158" s="16" t="s">
        <v>86</v>
      </c>
      <c r="BK158" s="143">
        <f t="shared" si="9"/>
        <v>0</v>
      </c>
      <c r="BL158" s="16" t="s">
        <v>245</v>
      </c>
      <c r="BM158" s="142" t="s">
        <v>438</v>
      </c>
    </row>
    <row r="159" spans="2:65" s="1" customFormat="1" ht="24.2" customHeight="1">
      <c r="B159" s="31"/>
      <c r="C159" s="173" t="s">
        <v>299</v>
      </c>
      <c r="D159" s="173" t="s">
        <v>644</v>
      </c>
      <c r="E159" s="174" t="s">
        <v>3317</v>
      </c>
      <c r="F159" s="175" t="s">
        <v>3316</v>
      </c>
      <c r="G159" s="176" t="s">
        <v>1645</v>
      </c>
      <c r="H159" s="177">
        <v>4</v>
      </c>
      <c r="I159" s="178"/>
      <c r="J159" s="179">
        <f t="shared" si="0"/>
        <v>0</v>
      </c>
      <c r="K159" s="175" t="s">
        <v>1</v>
      </c>
      <c r="L159" s="180"/>
      <c r="M159" s="181" t="s">
        <v>1</v>
      </c>
      <c r="N159" s="182" t="s">
        <v>43</v>
      </c>
      <c r="P159" s="140">
        <f t="shared" si="1"/>
        <v>0</v>
      </c>
      <c r="Q159" s="140">
        <v>0</v>
      </c>
      <c r="R159" s="140">
        <f t="shared" si="2"/>
        <v>0</v>
      </c>
      <c r="S159" s="140">
        <v>0</v>
      </c>
      <c r="T159" s="141">
        <f t="shared" si="3"/>
        <v>0</v>
      </c>
      <c r="AR159" s="142" t="s">
        <v>318</v>
      </c>
      <c r="AT159" s="142" t="s">
        <v>644</v>
      </c>
      <c r="AU159" s="142" t="s">
        <v>86</v>
      </c>
      <c r="AY159" s="16" t="s">
        <v>162</v>
      </c>
      <c r="BE159" s="143">
        <f t="shared" si="4"/>
        <v>0</v>
      </c>
      <c r="BF159" s="143">
        <f t="shared" si="5"/>
        <v>0</v>
      </c>
      <c r="BG159" s="143">
        <f t="shared" si="6"/>
        <v>0</v>
      </c>
      <c r="BH159" s="143">
        <f t="shared" si="7"/>
        <v>0</v>
      </c>
      <c r="BI159" s="143">
        <f t="shared" si="8"/>
        <v>0</v>
      </c>
      <c r="BJ159" s="16" t="s">
        <v>86</v>
      </c>
      <c r="BK159" s="143">
        <f t="shared" si="9"/>
        <v>0</v>
      </c>
      <c r="BL159" s="16" t="s">
        <v>245</v>
      </c>
      <c r="BM159" s="142" t="s">
        <v>448</v>
      </c>
    </row>
    <row r="160" spans="2:65" s="1" customFormat="1" ht="24.2" customHeight="1">
      <c r="B160" s="31"/>
      <c r="C160" s="131" t="s">
        <v>304</v>
      </c>
      <c r="D160" s="131" t="s">
        <v>165</v>
      </c>
      <c r="E160" s="132" t="s">
        <v>3318</v>
      </c>
      <c r="F160" s="133" t="s">
        <v>3319</v>
      </c>
      <c r="G160" s="134" t="s">
        <v>1645</v>
      </c>
      <c r="H160" s="135">
        <v>2</v>
      </c>
      <c r="I160" s="136"/>
      <c r="J160" s="137">
        <f t="shared" si="0"/>
        <v>0</v>
      </c>
      <c r="K160" s="133" t="s">
        <v>1</v>
      </c>
      <c r="L160" s="31"/>
      <c r="M160" s="138" t="s">
        <v>1</v>
      </c>
      <c r="N160" s="139" t="s">
        <v>43</v>
      </c>
      <c r="P160" s="140">
        <f t="shared" si="1"/>
        <v>0</v>
      </c>
      <c r="Q160" s="140">
        <v>0</v>
      </c>
      <c r="R160" s="140">
        <f t="shared" si="2"/>
        <v>0</v>
      </c>
      <c r="S160" s="140">
        <v>0</v>
      </c>
      <c r="T160" s="141">
        <f t="shared" si="3"/>
        <v>0</v>
      </c>
      <c r="AR160" s="142" t="s">
        <v>245</v>
      </c>
      <c r="AT160" s="142" t="s">
        <v>165</v>
      </c>
      <c r="AU160" s="142" t="s">
        <v>86</v>
      </c>
      <c r="AY160" s="16" t="s">
        <v>162</v>
      </c>
      <c r="BE160" s="143">
        <f t="shared" si="4"/>
        <v>0</v>
      </c>
      <c r="BF160" s="143">
        <f t="shared" si="5"/>
        <v>0</v>
      </c>
      <c r="BG160" s="143">
        <f t="shared" si="6"/>
        <v>0</v>
      </c>
      <c r="BH160" s="143">
        <f t="shared" si="7"/>
        <v>0</v>
      </c>
      <c r="BI160" s="143">
        <f t="shared" si="8"/>
        <v>0</v>
      </c>
      <c r="BJ160" s="16" t="s">
        <v>86</v>
      </c>
      <c r="BK160" s="143">
        <f t="shared" si="9"/>
        <v>0</v>
      </c>
      <c r="BL160" s="16" t="s">
        <v>245</v>
      </c>
      <c r="BM160" s="142" t="s">
        <v>457</v>
      </c>
    </row>
    <row r="161" spans="2:65" s="1" customFormat="1" ht="24.2" customHeight="1">
      <c r="B161" s="31"/>
      <c r="C161" s="173" t="s">
        <v>308</v>
      </c>
      <c r="D161" s="173" t="s">
        <v>644</v>
      </c>
      <c r="E161" s="174" t="s">
        <v>3320</v>
      </c>
      <c r="F161" s="175" t="s">
        <v>3319</v>
      </c>
      <c r="G161" s="176" t="s">
        <v>1645</v>
      </c>
      <c r="H161" s="177">
        <v>2</v>
      </c>
      <c r="I161" s="178"/>
      <c r="J161" s="179">
        <f t="shared" si="0"/>
        <v>0</v>
      </c>
      <c r="K161" s="175" t="s">
        <v>1</v>
      </c>
      <c r="L161" s="180"/>
      <c r="M161" s="181" t="s">
        <v>1</v>
      </c>
      <c r="N161" s="182" t="s">
        <v>43</v>
      </c>
      <c r="P161" s="140">
        <f t="shared" si="1"/>
        <v>0</v>
      </c>
      <c r="Q161" s="140">
        <v>0</v>
      </c>
      <c r="R161" s="140">
        <f t="shared" si="2"/>
        <v>0</v>
      </c>
      <c r="S161" s="140">
        <v>0</v>
      </c>
      <c r="T161" s="141">
        <f t="shared" si="3"/>
        <v>0</v>
      </c>
      <c r="AR161" s="142" t="s">
        <v>318</v>
      </c>
      <c r="AT161" s="142" t="s">
        <v>644</v>
      </c>
      <c r="AU161" s="142" t="s">
        <v>86</v>
      </c>
      <c r="AY161" s="16" t="s">
        <v>162</v>
      </c>
      <c r="BE161" s="143">
        <f t="shared" si="4"/>
        <v>0</v>
      </c>
      <c r="BF161" s="143">
        <f t="shared" si="5"/>
        <v>0</v>
      </c>
      <c r="BG161" s="143">
        <f t="shared" si="6"/>
        <v>0</v>
      </c>
      <c r="BH161" s="143">
        <f t="shared" si="7"/>
        <v>0</v>
      </c>
      <c r="BI161" s="143">
        <f t="shared" si="8"/>
        <v>0</v>
      </c>
      <c r="BJ161" s="16" t="s">
        <v>86</v>
      </c>
      <c r="BK161" s="143">
        <f t="shared" si="9"/>
        <v>0</v>
      </c>
      <c r="BL161" s="16" t="s">
        <v>245</v>
      </c>
      <c r="BM161" s="142" t="s">
        <v>469</v>
      </c>
    </row>
    <row r="162" spans="2:65" s="1" customFormat="1" ht="24.2" customHeight="1">
      <c r="B162" s="31"/>
      <c r="C162" s="131" t="s">
        <v>313</v>
      </c>
      <c r="D162" s="131" t="s">
        <v>165</v>
      </c>
      <c r="E162" s="132" t="s">
        <v>3321</v>
      </c>
      <c r="F162" s="133" t="s">
        <v>3322</v>
      </c>
      <c r="G162" s="134" t="s">
        <v>1645</v>
      </c>
      <c r="H162" s="135">
        <v>4</v>
      </c>
      <c r="I162" s="136"/>
      <c r="J162" s="137">
        <f t="shared" si="0"/>
        <v>0</v>
      </c>
      <c r="K162" s="133" t="s">
        <v>1</v>
      </c>
      <c r="L162" s="31"/>
      <c r="M162" s="138" t="s">
        <v>1</v>
      </c>
      <c r="N162" s="139" t="s">
        <v>43</v>
      </c>
      <c r="P162" s="140">
        <f t="shared" si="1"/>
        <v>0</v>
      </c>
      <c r="Q162" s="140">
        <v>0</v>
      </c>
      <c r="R162" s="140">
        <f t="shared" si="2"/>
        <v>0</v>
      </c>
      <c r="S162" s="140">
        <v>0</v>
      </c>
      <c r="T162" s="141">
        <f t="shared" si="3"/>
        <v>0</v>
      </c>
      <c r="AR162" s="142" t="s">
        <v>245</v>
      </c>
      <c r="AT162" s="142" t="s">
        <v>165</v>
      </c>
      <c r="AU162" s="142" t="s">
        <v>86</v>
      </c>
      <c r="AY162" s="16" t="s">
        <v>162</v>
      </c>
      <c r="BE162" s="143">
        <f t="shared" si="4"/>
        <v>0</v>
      </c>
      <c r="BF162" s="143">
        <f t="shared" si="5"/>
        <v>0</v>
      </c>
      <c r="BG162" s="143">
        <f t="shared" si="6"/>
        <v>0</v>
      </c>
      <c r="BH162" s="143">
        <f t="shared" si="7"/>
        <v>0</v>
      </c>
      <c r="BI162" s="143">
        <f t="shared" si="8"/>
        <v>0</v>
      </c>
      <c r="BJ162" s="16" t="s">
        <v>86</v>
      </c>
      <c r="BK162" s="143">
        <f t="shared" si="9"/>
        <v>0</v>
      </c>
      <c r="BL162" s="16" t="s">
        <v>245</v>
      </c>
      <c r="BM162" s="142" t="s">
        <v>479</v>
      </c>
    </row>
    <row r="163" spans="2:65" s="1" customFormat="1" ht="24.2" customHeight="1">
      <c r="B163" s="31"/>
      <c r="C163" s="173" t="s">
        <v>318</v>
      </c>
      <c r="D163" s="173" t="s">
        <v>644</v>
      </c>
      <c r="E163" s="174" t="s">
        <v>3323</v>
      </c>
      <c r="F163" s="175" t="s">
        <v>3322</v>
      </c>
      <c r="G163" s="176" t="s">
        <v>1645</v>
      </c>
      <c r="H163" s="177">
        <v>4</v>
      </c>
      <c r="I163" s="178"/>
      <c r="J163" s="179">
        <f t="shared" si="0"/>
        <v>0</v>
      </c>
      <c r="K163" s="175" t="s">
        <v>1</v>
      </c>
      <c r="L163" s="180"/>
      <c r="M163" s="181" t="s">
        <v>1</v>
      </c>
      <c r="N163" s="182" t="s">
        <v>43</v>
      </c>
      <c r="P163" s="140">
        <f t="shared" si="1"/>
        <v>0</v>
      </c>
      <c r="Q163" s="140">
        <v>0</v>
      </c>
      <c r="R163" s="140">
        <f t="shared" si="2"/>
        <v>0</v>
      </c>
      <c r="S163" s="140">
        <v>0</v>
      </c>
      <c r="T163" s="141">
        <f t="shared" si="3"/>
        <v>0</v>
      </c>
      <c r="AR163" s="142" t="s">
        <v>318</v>
      </c>
      <c r="AT163" s="142" t="s">
        <v>644</v>
      </c>
      <c r="AU163" s="142" t="s">
        <v>86</v>
      </c>
      <c r="AY163" s="16" t="s">
        <v>162</v>
      </c>
      <c r="BE163" s="143">
        <f t="shared" si="4"/>
        <v>0</v>
      </c>
      <c r="BF163" s="143">
        <f t="shared" si="5"/>
        <v>0</v>
      </c>
      <c r="BG163" s="143">
        <f t="shared" si="6"/>
        <v>0</v>
      </c>
      <c r="BH163" s="143">
        <f t="shared" si="7"/>
        <v>0</v>
      </c>
      <c r="BI163" s="143">
        <f t="shared" si="8"/>
        <v>0</v>
      </c>
      <c r="BJ163" s="16" t="s">
        <v>86</v>
      </c>
      <c r="BK163" s="143">
        <f t="shared" si="9"/>
        <v>0</v>
      </c>
      <c r="BL163" s="16" t="s">
        <v>245</v>
      </c>
      <c r="BM163" s="142" t="s">
        <v>489</v>
      </c>
    </row>
    <row r="164" spans="2:65" s="1" customFormat="1" ht="24.2" customHeight="1">
      <c r="B164" s="31"/>
      <c r="C164" s="131" t="s">
        <v>324</v>
      </c>
      <c r="D164" s="131" t="s">
        <v>165</v>
      </c>
      <c r="E164" s="132" t="s">
        <v>3324</v>
      </c>
      <c r="F164" s="133" t="s">
        <v>3325</v>
      </c>
      <c r="G164" s="134" t="s">
        <v>3326</v>
      </c>
      <c r="H164" s="135">
        <v>120</v>
      </c>
      <c r="I164" s="136"/>
      <c r="J164" s="137">
        <f t="shared" si="0"/>
        <v>0</v>
      </c>
      <c r="K164" s="133" t="s">
        <v>1</v>
      </c>
      <c r="L164" s="31"/>
      <c r="M164" s="138" t="s">
        <v>1</v>
      </c>
      <c r="N164" s="139" t="s">
        <v>43</v>
      </c>
      <c r="P164" s="140">
        <f t="shared" si="1"/>
        <v>0</v>
      </c>
      <c r="Q164" s="140">
        <v>0</v>
      </c>
      <c r="R164" s="140">
        <f t="shared" si="2"/>
        <v>0</v>
      </c>
      <c r="S164" s="140">
        <v>0</v>
      </c>
      <c r="T164" s="141">
        <f t="shared" si="3"/>
        <v>0</v>
      </c>
      <c r="AR164" s="142" t="s">
        <v>245</v>
      </c>
      <c r="AT164" s="142" t="s">
        <v>165</v>
      </c>
      <c r="AU164" s="142" t="s">
        <v>86</v>
      </c>
      <c r="AY164" s="16" t="s">
        <v>162</v>
      </c>
      <c r="BE164" s="143">
        <f t="shared" si="4"/>
        <v>0</v>
      </c>
      <c r="BF164" s="143">
        <f t="shared" si="5"/>
        <v>0</v>
      </c>
      <c r="BG164" s="143">
        <f t="shared" si="6"/>
        <v>0</v>
      </c>
      <c r="BH164" s="143">
        <f t="shared" si="7"/>
        <v>0</v>
      </c>
      <c r="BI164" s="143">
        <f t="shared" si="8"/>
        <v>0</v>
      </c>
      <c r="BJ164" s="16" t="s">
        <v>86</v>
      </c>
      <c r="BK164" s="143">
        <f t="shared" si="9"/>
        <v>0</v>
      </c>
      <c r="BL164" s="16" t="s">
        <v>245</v>
      </c>
      <c r="BM164" s="142" t="s">
        <v>499</v>
      </c>
    </row>
    <row r="165" spans="2:65" s="1" customFormat="1" ht="24.2" customHeight="1">
      <c r="B165" s="31"/>
      <c r="C165" s="173" t="s">
        <v>330</v>
      </c>
      <c r="D165" s="173" t="s">
        <v>644</v>
      </c>
      <c r="E165" s="174" t="s">
        <v>3327</v>
      </c>
      <c r="F165" s="175" t="s">
        <v>3325</v>
      </c>
      <c r="G165" s="176" t="s">
        <v>3326</v>
      </c>
      <c r="H165" s="177">
        <v>120</v>
      </c>
      <c r="I165" s="178"/>
      <c r="J165" s="179">
        <f t="shared" si="0"/>
        <v>0</v>
      </c>
      <c r="K165" s="175" t="s">
        <v>1</v>
      </c>
      <c r="L165" s="180"/>
      <c r="M165" s="181" t="s">
        <v>1</v>
      </c>
      <c r="N165" s="182" t="s">
        <v>43</v>
      </c>
      <c r="P165" s="140">
        <f t="shared" si="1"/>
        <v>0</v>
      </c>
      <c r="Q165" s="140">
        <v>0</v>
      </c>
      <c r="R165" s="140">
        <f t="shared" si="2"/>
        <v>0</v>
      </c>
      <c r="S165" s="140">
        <v>0</v>
      </c>
      <c r="T165" s="141">
        <f t="shared" si="3"/>
        <v>0</v>
      </c>
      <c r="AR165" s="142" t="s">
        <v>318</v>
      </c>
      <c r="AT165" s="142" t="s">
        <v>644</v>
      </c>
      <c r="AU165" s="142" t="s">
        <v>86</v>
      </c>
      <c r="AY165" s="16" t="s">
        <v>162</v>
      </c>
      <c r="BE165" s="143">
        <f t="shared" si="4"/>
        <v>0</v>
      </c>
      <c r="BF165" s="143">
        <f t="shared" si="5"/>
        <v>0</v>
      </c>
      <c r="BG165" s="143">
        <f t="shared" si="6"/>
        <v>0</v>
      </c>
      <c r="BH165" s="143">
        <f t="shared" si="7"/>
        <v>0</v>
      </c>
      <c r="BI165" s="143">
        <f t="shared" si="8"/>
        <v>0</v>
      </c>
      <c r="BJ165" s="16" t="s">
        <v>86</v>
      </c>
      <c r="BK165" s="143">
        <f t="shared" si="9"/>
        <v>0</v>
      </c>
      <c r="BL165" s="16" t="s">
        <v>245</v>
      </c>
      <c r="BM165" s="142" t="s">
        <v>509</v>
      </c>
    </row>
    <row r="166" spans="2:65" s="1" customFormat="1" ht="24.2" customHeight="1">
      <c r="B166" s="31"/>
      <c r="C166" s="131" t="s">
        <v>338</v>
      </c>
      <c r="D166" s="131" t="s">
        <v>165</v>
      </c>
      <c r="E166" s="132" t="s">
        <v>3328</v>
      </c>
      <c r="F166" s="133" t="s">
        <v>3329</v>
      </c>
      <c r="G166" s="134" t="s">
        <v>644</v>
      </c>
      <c r="H166" s="135">
        <v>3</v>
      </c>
      <c r="I166" s="136"/>
      <c r="J166" s="137">
        <f t="shared" si="0"/>
        <v>0</v>
      </c>
      <c r="K166" s="133" t="s">
        <v>1</v>
      </c>
      <c r="L166" s="31"/>
      <c r="M166" s="138" t="s">
        <v>1</v>
      </c>
      <c r="N166" s="139" t="s">
        <v>43</v>
      </c>
      <c r="P166" s="140">
        <f t="shared" si="1"/>
        <v>0</v>
      </c>
      <c r="Q166" s="140">
        <v>0</v>
      </c>
      <c r="R166" s="140">
        <f t="shared" si="2"/>
        <v>0</v>
      </c>
      <c r="S166" s="140">
        <v>0</v>
      </c>
      <c r="T166" s="141">
        <f t="shared" si="3"/>
        <v>0</v>
      </c>
      <c r="AR166" s="142" t="s">
        <v>245</v>
      </c>
      <c r="AT166" s="142" t="s">
        <v>165</v>
      </c>
      <c r="AU166" s="142" t="s">
        <v>86</v>
      </c>
      <c r="AY166" s="16" t="s">
        <v>162</v>
      </c>
      <c r="BE166" s="143">
        <f t="shared" si="4"/>
        <v>0</v>
      </c>
      <c r="BF166" s="143">
        <f t="shared" si="5"/>
        <v>0</v>
      </c>
      <c r="BG166" s="143">
        <f t="shared" si="6"/>
        <v>0</v>
      </c>
      <c r="BH166" s="143">
        <f t="shared" si="7"/>
        <v>0</v>
      </c>
      <c r="BI166" s="143">
        <f t="shared" si="8"/>
        <v>0</v>
      </c>
      <c r="BJ166" s="16" t="s">
        <v>86</v>
      </c>
      <c r="BK166" s="143">
        <f t="shared" si="9"/>
        <v>0</v>
      </c>
      <c r="BL166" s="16" t="s">
        <v>245</v>
      </c>
      <c r="BM166" s="142" t="s">
        <v>519</v>
      </c>
    </row>
    <row r="167" spans="2:65" s="1" customFormat="1" ht="24.2" customHeight="1">
      <c r="B167" s="31"/>
      <c r="C167" s="173" t="s">
        <v>344</v>
      </c>
      <c r="D167" s="173" t="s">
        <v>644</v>
      </c>
      <c r="E167" s="174" t="s">
        <v>3330</v>
      </c>
      <c r="F167" s="175" t="s">
        <v>3329</v>
      </c>
      <c r="G167" s="176" t="s">
        <v>644</v>
      </c>
      <c r="H167" s="177">
        <v>3</v>
      </c>
      <c r="I167" s="178"/>
      <c r="J167" s="179">
        <f t="shared" si="0"/>
        <v>0</v>
      </c>
      <c r="K167" s="175" t="s">
        <v>1</v>
      </c>
      <c r="L167" s="180"/>
      <c r="M167" s="181" t="s">
        <v>1</v>
      </c>
      <c r="N167" s="182" t="s">
        <v>43</v>
      </c>
      <c r="P167" s="140">
        <f t="shared" si="1"/>
        <v>0</v>
      </c>
      <c r="Q167" s="140">
        <v>0</v>
      </c>
      <c r="R167" s="140">
        <f t="shared" si="2"/>
        <v>0</v>
      </c>
      <c r="S167" s="140">
        <v>0</v>
      </c>
      <c r="T167" s="141">
        <f t="shared" si="3"/>
        <v>0</v>
      </c>
      <c r="AR167" s="142" t="s">
        <v>318</v>
      </c>
      <c r="AT167" s="142" t="s">
        <v>644</v>
      </c>
      <c r="AU167" s="142" t="s">
        <v>86</v>
      </c>
      <c r="AY167" s="16" t="s">
        <v>162</v>
      </c>
      <c r="BE167" s="143">
        <f t="shared" si="4"/>
        <v>0</v>
      </c>
      <c r="BF167" s="143">
        <f t="shared" si="5"/>
        <v>0</v>
      </c>
      <c r="BG167" s="143">
        <f t="shared" si="6"/>
        <v>0</v>
      </c>
      <c r="BH167" s="143">
        <f t="shared" si="7"/>
        <v>0</v>
      </c>
      <c r="BI167" s="143">
        <f t="shared" si="8"/>
        <v>0</v>
      </c>
      <c r="BJ167" s="16" t="s">
        <v>86</v>
      </c>
      <c r="BK167" s="143">
        <f t="shared" si="9"/>
        <v>0</v>
      </c>
      <c r="BL167" s="16" t="s">
        <v>245</v>
      </c>
      <c r="BM167" s="142" t="s">
        <v>830</v>
      </c>
    </row>
    <row r="168" spans="2:65" s="1" customFormat="1" ht="24.2" customHeight="1">
      <c r="B168" s="31"/>
      <c r="C168" s="131" t="s">
        <v>350</v>
      </c>
      <c r="D168" s="131" t="s">
        <v>165</v>
      </c>
      <c r="E168" s="132" t="s">
        <v>3331</v>
      </c>
      <c r="F168" s="133" t="s">
        <v>3332</v>
      </c>
      <c r="G168" s="134" t="s">
        <v>644</v>
      </c>
      <c r="H168" s="135">
        <v>20</v>
      </c>
      <c r="I168" s="136"/>
      <c r="J168" s="137">
        <f t="shared" si="0"/>
        <v>0</v>
      </c>
      <c r="K168" s="133" t="s">
        <v>1</v>
      </c>
      <c r="L168" s="31"/>
      <c r="M168" s="138" t="s">
        <v>1</v>
      </c>
      <c r="N168" s="139" t="s">
        <v>43</v>
      </c>
      <c r="P168" s="140">
        <f t="shared" si="1"/>
        <v>0</v>
      </c>
      <c r="Q168" s="140">
        <v>0</v>
      </c>
      <c r="R168" s="140">
        <f t="shared" si="2"/>
        <v>0</v>
      </c>
      <c r="S168" s="140">
        <v>0</v>
      </c>
      <c r="T168" s="141">
        <f t="shared" si="3"/>
        <v>0</v>
      </c>
      <c r="AR168" s="142" t="s">
        <v>245</v>
      </c>
      <c r="AT168" s="142" t="s">
        <v>165</v>
      </c>
      <c r="AU168" s="142" t="s">
        <v>86</v>
      </c>
      <c r="AY168" s="16" t="s">
        <v>162</v>
      </c>
      <c r="BE168" s="143">
        <f t="shared" si="4"/>
        <v>0</v>
      </c>
      <c r="BF168" s="143">
        <f t="shared" si="5"/>
        <v>0</v>
      </c>
      <c r="BG168" s="143">
        <f t="shared" si="6"/>
        <v>0</v>
      </c>
      <c r="BH168" s="143">
        <f t="shared" si="7"/>
        <v>0</v>
      </c>
      <c r="BI168" s="143">
        <f t="shared" si="8"/>
        <v>0</v>
      </c>
      <c r="BJ168" s="16" t="s">
        <v>86</v>
      </c>
      <c r="BK168" s="143">
        <f t="shared" si="9"/>
        <v>0</v>
      </c>
      <c r="BL168" s="16" t="s">
        <v>245</v>
      </c>
      <c r="BM168" s="142" t="s">
        <v>839</v>
      </c>
    </row>
    <row r="169" spans="2:65" s="1" customFormat="1" ht="24.2" customHeight="1">
      <c r="B169" s="31"/>
      <c r="C169" s="173" t="s">
        <v>355</v>
      </c>
      <c r="D169" s="173" t="s">
        <v>644</v>
      </c>
      <c r="E169" s="174" t="s">
        <v>3333</v>
      </c>
      <c r="F169" s="175" t="s">
        <v>3332</v>
      </c>
      <c r="G169" s="176" t="s">
        <v>644</v>
      </c>
      <c r="H169" s="177">
        <v>20</v>
      </c>
      <c r="I169" s="178"/>
      <c r="J169" s="179">
        <f t="shared" si="0"/>
        <v>0</v>
      </c>
      <c r="K169" s="175" t="s">
        <v>1</v>
      </c>
      <c r="L169" s="180"/>
      <c r="M169" s="181" t="s">
        <v>1</v>
      </c>
      <c r="N169" s="182" t="s">
        <v>43</v>
      </c>
      <c r="P169" s="140">
        <f t="shared" si="1"/>
        <v>0</v>
      </c>
      <c r="Q169" s="140">
        <v>0</v>
      </c>
      <c r="R169" s="140">
        <f t="shared" si="2"/>
        <v>0</v>
      </c>
      <c r="S169" s="140">
        <v>0</v>
      </c>
      <c r="T169" s="141">
        <f t="shared" si="3"/>
        <v>0</v>
      </c>
      <c r="AR169" s="142" t="s">
        <v>318</v>
      </c>
      <c r="AT169" s="142" t="s">
        <v>644</v>
      </c>
      <c r="AU169" s="142" t="s">
        <v>86</v>
      </c>
      <c r="AY169" s="16" t="s">
        <v>162</v>
      </c>
      <c r="BE169" s="143">
        <f t="shared" si="4"/>
        <v>0</v>
      </c>
      <c r="BF169" s="143">
        <f t="shared" si="5"/>
        <v>0</v>
      </c>
      <c r="BG169" s="143">
        <f t="shared" si="6"/>
        <v>0</v>
      </c>
      <c r="BH169" s="143">
        <f t="shared" si="7"/>
        <v>0</v>
      </c>
      <c r="BI169" s="143">
        <f t="shared" si="8"/>
        <v>0</v>
      </c>
      <c r="BJ169" s="16" t="s">
        <v>86</v>
      </c>
      <c r="BK169" s="143">
        <f t="shared" si="9"/>
        <v>0</v>
      </c>
      <c r="BL169" s="16" t="s">
        <v>245</v>
      </c>
      <c r="BM169" s="142" t="s">
        <v>848</v>
      </c>
    </row>
    <row r="170" spans="2:65" s="1" customFormat="1" ht="33" customHeight="1">
      <c r="B170" s="31"/>
      <c r="C170" s="131" t="s">
        <v>359</v>
      </c>
      <c r="D170" s="131" t="s">
        <v>165</v>
      </c>
      <c r="E170" s="132" t="s">
        <v>3334</v>
      </c>
      <c r="F170" s="133" t="s">
        <v>3335</v>
      </c>
      <c r="G170" s="134" t="s">
        <v>3326</v>
      </c>
      <c r="H170" s="135">
        <v>55</v>
      </c>
      <c r="I170" s="136"/>
      <c r="J170" s="137">
        <f t="shared" si="0"/>
        <v>0</v>
      </c>
      <c r="K170" s="133" t="s">
        <v>1</v>
      </c>
      <c r="L170" s="31"/>
      <c r="M170" s="138" t="s">
        <v>1</v>
      </c>
      <c r="N170" s="139" t="s">
        <v>43</v>
      </c>
      <c r="P170" s="140">
        <f t="shared" si="1"/>
        <v>0</v>
      </c>
      <c r="Q170" s="140">
        <v>0</v>
      </c>
      <c r="R170" s="140">
        <f t="shared" si="2"/>
        <v>0</v>
      </c>
      <c r="S170" s="140">
        <v>0</v>
      </c>
      <c r="T170" s="141">
        <f t="shared" si="3"/>
        <v>0</v>
      </c>
      <c r="AR170" s="142" t="s">
        <v>245</v>
      </c>
      <c r="AT170" s="142" t="s">
        <v>165</v>
      </c>
      <c r="AU170" s="142" t="s">
        <v>86</v>
      </c>
      <c r="AY170" s="16" t="s">
        <v>162</v>
      </c>
      <c r="BE170" s="143">
        <f t="shared" si="4"/>
        <v>0</v>
      </c>
      <c r="BF170" s="143">
        <f t="shared" si="5"/>
        <v>0</v>
      </c>
      <c r="BG170" s="143">
        <f t="shared" si="6"/>
        <v>0</v>
      </c>
      <c r="BH170" s="143">
        <f t="shared" si="7"/>
        <v>0</v>
      </c>
      <c r="BI170" s="143">
        <f t="shared" si="8"/>
        <v>0</v>
      </c>
      <c r="BJ170" s="16" t="s">
        <v>86</v>
      </c>
      <c r="BK170" s="143">
        <f t="shared" si="9"/>
        <v>0</v>
      </c>
      <c r="BL170" s="16" t="s">
        <v>245</v>
      </c>
      <c r="BM170" s="142" t="s">
        <v>858</v>
      </c>
    </row>
    <row r="171" spans="2:65" s="1" customFormat="1" ht="33" customHeight="1">
      <c r="B171" s="31"/>
      <c r="C171" s="173" t="s">
        <v>364</v>
      </c>
      <c r="D171" s="173" t="s">
        <v>644</v>
      </c>
      <c r="E171" s="174" t="s">
        <v>3336</v>
      </c>
      <c r="F171" s="175" t="s">
        <v>3335</v>
      </c>
      <c r="G171" s="176" t="s">
        <v>3326</v>
      </c>
      <c r="H171" s="177">
        <v>55</v>
      </c>
      <c r="I171" s="178"/>
      <c r="J171" s="179">
        <f t="shared" si="0"/>
        <v>0</v>
      </c>
      <c r="K171" s="175" t="s">
        <v>1</v>
      </c>
      <c r="L171" s="180"/>
      <c r="M171" s="181" t="s">
        <v>1</v>
      </c>
      <c r="N171" s="182" t="s">
        <v>43</v>
      </c>
      <c r="P171" s="140">
        <f t="shared" si="1"/>
        <v>0</v>
      </c>
      <c r="Q171" s="140">
        <v>0</v>
      </c>
      <c r="R171" s="140">
        <f t="shared" si="2"/>
        <v>0</v>
      </c>
      <c r="S171" s="140">
        <v>0</v>
      </c>
      <c r="T171" s="141">
        <f t="shared" si="3"/>
        <v>0</v>
      </c>
      <c r="AR171" s="142" t="s">
        <v>318</v>
      </c>
      <c r="AT171" s="142" t="s">
        <v>644</v>
      </c>
      <c r="AU171" s="142" t="s">
        <v>86</v>
      </c>
      <c r="AY171" s="16" t="s">
        <v>162</v>
      </c>
      <c r="BE171" s="143">
        <f t="shared" si="4"/>
        <v>0</v>
      </c>
      <c r="BF171" s="143">
        <f t="shared" si="5"/>
        <v>0</v>
      </c>
      <c r="BG171" s="143">
        <f t="shared" si="6"/>
        <v>0</v>
      </c>
      <c r="BH171" s="143">
        <f t="shared" si="7"/>
        <v>0</v>
      </c>
      <c r="BI171" s="143">
        <f t="shared" si="8"/>
        <v>0</v>
      </c>
      <c r="BJ171" s="16" t="s">
        <v>86</v>
      </c>
      <c r="BK171" s="143">
        <f t="shared" si="9"/>
        <v>0</v>
      </c>
      <c r="BL171" s="16" t="s">
        <v>245</v>
      </c>
      <c r="BM171" s="142" t="s">
        <v>870</v>
      </c>
    </row>
    <row r="172" spans="2:65" s="1" customFormat="1" ht="24.2" customHeight="1">
      <c r="B172" s="31"/>
      <c r="C172" s="131" t="s">
        <v>372</v>
      </c>
      <c r="D172" s="131" t="s">
        <v>165</v>
      </c>
      <c r="E172" s="132" t="s">
        <v>3337</v>
      </c>
      <c r="F172" s="133" t="s">
        <v>3338</v>
      </c>
      <c r="G172" s="134" t="s">
        <v>3326</v>
      </c>
      <c r="H172" s="135">
        <v>50</v>
      </c>
      <c r="I172" s="136"/>
      <c r="J172" s="137">
        <f t="shared" si="0"/>
        <v>0</v>
      </c>
      <c r="K172" s="133" t="s">
        <v>1</v>
      </c>
      <c r="L172" s="31"/>
      <c r="M172" s="138" t="s">
        <v>1</v>
      </c>
      <c r="N172" s="139" t="s">
        <v>43</v>
      </c>
      <c r="P172" s="140">
        <f t="shared" si="1"/>
        <v>0</v>
      </c>
      <c r="Q172" s="140">
        <v>0</v>
      </c>
      <c r="R172" s="140">
        <f t="shared" si="2"/>
        <v>0</v>
      </c>
      <c r="S172" s="140">
        <v>0</v>
      </c>
      <c r="T172" s="141">
        <f t="shared" si="3"/>
        <v>0</v>
      </c>
      <c r="AR172" s="142" t="s">
        <v>245</v>
      </c>
      <c r="AT172" s="142" t="s">
        <v>165</v>
      </c>
      <c r="AU172" s="142" t="s">
        <v>86</v>
      </c>
      <c r="AY172" s="16" t="s">
        <v>162</v>
      </c>
      <c r="BE172" s="143">
        <f t="shared" si="4"/>
        <v>0</v>
      </c>
      <c r="BF172" s="143">
        <f t="shared" si="5"/>
        <v>0</v>
      </c>
      <c r="BG172" s="143">
        <f t="shared" si="6"/>
        <v>0</v>
      </c>
      <c r="BH172" s="143">
        <f t="shared" si="7"/>
        <v>0</v>
      </c>
      <c r="BI172" s="143">
        <f t="shared" si="8"/>
        <v>0</v>
      </c>
      <c r="BJ172" s="16" t="s">
        <v>86</v>
      </c>
      <c r="BK172" s="143">
        <f t="shared" si="9"/>
        <v>0</v>
      </c>
      <c r="BL172" s="16" t="s">
        <v>245</v>
      </c>
      <c r="BM172" s="142" t="s">
        <v>882</v>
      </c>
    </row>
    <row r="173" spans="2:65" s="1" customFormat="1" ht="24.2" customHeight="1">
      <c r="B173" s="31"/>
      <c r="C173" s="173" t="s">
        <v>377</v>
      </c>
      <c r="D173" s="173" t="s">
        <v>644</v>
      </c>
      <c r="E173" s="174" t="s">
        <v>3339</v>
      </c>
      <c r="F173" s="175" t="s">
        <v>3338</v>
      </c>
      <c r="G173" s="176" t="s">
        <v>3326</v>
      </c>
      <c r="H173" s="177">
        <v>50</v>
      </c>
      <c r="I173" s="178"/>
      <c r="J173" s="179">
        <f t="shared" si="0"/>
        <v>0</v>
      </c>
      <c r="K173" s="175" t="s">
        <v>1</v>
      </c>
      <c r="L173" s="180"/>
      <c r="M173" s="181" t="s">
        <v>1</v>
      </c>
      <c r="N173" s="182" t="s">
        <v>43</v>
      </c>
      <c r="P173" s="140">
        <f t="shared" si="1"/>
        <v>0</v>
      </c>
      <c r="Q173" s="140">
        <v>0</v>
      </c>
      <c r="R173" s="140">
        <f t="shared" si="2"/>
        <v>0</v>
      </c>
      <c r="S173" s="140">
        <v>0</v>
      </c>
      <c r="T173" s="141">
        <f t="shared" si="3"/>
        <v>0</v>
      </c>
      <c r="AR173" s="142" t="s">
        <v>318</v>
      </c>
      <c r="AT173" s="142" t="s">
        <v>644</v>
      </c>
      <c r="AU173" s="142" t="s">
        <v>86</v>
      </c>
      <c r="AY173" s="16" t="s">
        <v>162</v>
      </c>
      <c r="BE173" s="143">
        <f t="shared" si="4"/>
        <v>0</v>
      </c>
      <c r="BF173" s="143">
        <f t="shared" si="5"/>
        <v>0</v>
      </c>
      <c r="BG173" s="143">
        <f t="shared" si="6"/>
        <v>0</v>
      </c>
      <c r="BH173" s="143">
        <f t="shared" si="7"/>
        <v>0</v>
      </c>
      <c r="BI173" s="143">
        <f t="shared" si="8"/>
        <v>0</v>
      </c>
      <c r="BJ173" s="16" t="s">
        <v>86</v>
      </c>
      <c r="BK173" s="143">
        <f t="shared" si="9"/>
        <v>0</v>
      </c>
      <c r="BL173" s="16" t="s">
        <v>245</v>
      </c>
      <c r="BM173" s="142" t="s">
        <v>893</v>
      </c>
    </row>
    <row r="174" spans="2:65" s="1" customFormat="1" ht="16.5" customHeight="1">
      <c r="B174" s="31"/>
      <c r="C174" s="131" t="s">
        <v>381</v>
      </c>
      <c r="D174" s="131" t="s">
        <v>165</v>
      </c>
      <c r="E174" s="132" t="s">
        <v>3340</v>
      </c>
      <c r="F174" s="133" t="s">
        <v>3341</v>
      </c>
      <c r="G174" s="134" t="s">
        <v>1832</v>
      </c>
      <c r="H174" s="135">
        <v>180</v>
      </c>
      <c r="I174" s="136"/>
      <c r="J174" s="137">
        <f t="shared" si="0"/>
        <v>0</v>
      </c>
      <c r="K174" s="133" t="s">
        <v>1</v>
      </c>
      <c r="L174" s="31"/>
      <c r="M174" s="138" t="s">
        <v>1</v>
      </c>
      <c r="N174" s="139" t="s">
        <v>43</v>
      </c>
      <c r="P174" s="140">
        <f t="shared" si="1"/>
        <v>0</v>
      </c>
      <c r="Q174" s="140">
        <v>0</v>
      </c>
      <c r="R174" s="140">
        <f t="shared" si="2"/>
        <v>0</v>
      </c>
      <c r="S174" s="140">
        <v>0</v>
      </c>
      <c r="T174" s="141">
        <f t="shared" si="3"/>
        <v>0</v>
      </c>
      <c r="AR174" s="142" t="s">
        <v>245</v>
      </c>
      <c r="AT174" s="142" t="s">
        <v>165</v>
      </c>
      <c r="AU174" s="142" t="s">
        <v>86</v>
      </c>
      <c r="AY174" s="16" t="s">
        <v>162</v>
      </c>
      <c r="BE174" s="143">
        <f t="shared" si="4"/>
        <v>0</v>
      </c>
      <c r="BF174" s="143">
        <f t="shared" si="5"/>
        <v>0</v>
      </c>
      <c r="BG174" s="143">
        <f t="shared" si="6"/>
        <v>0</v>
      </c>
      <c r="BH174" s="143">
        <f t="shared" si="7"/>
        <v>0</v>
      </c>
      <c r="BI174" s="143">
        <f t="shared" si="8"/>
        <v>0</v>
      </c>
      <c r="BJ174" s="16" t="s">
        <v>86</v>
      </c>
      <c r="BK174" s="143">
        <f t="shared" si="9"/>
        <v>0</v>
      </c>
      <c r="BL174" s="16" t="s">
        <v>245</v>
      </c>
      <c r="BM174" s="142" t="s">
        <v>903</v>
      </c>
    </row>
    <row r="175" spans="2:65" s="1" customFormat="1" ht="16.5" customHeight="1">
      <c r="B175" s="31"/>
      <c r="C175" s="173" t="s">
        <v>387</v>
      </c>
      <c r="D175" s="173" t="s">
        <v>644</v>
      </c>
      <c r="E175" s="174" t="s">
        <v>3342</v>
      </c>
      <c r="F175" s="175" t="s">
        <v>3341</v>
      </c>
      <c r="G175" s="176" t="s">
        <v>1832</v>
      </c>
      <c r="H175" s="177">
        <v>180</v>
      </c>
      <c r="I175" s="178"/>
      <c r="J175" s="179">
        <f t="shared" si="0"/>
        <v>0</v>
      </c>
      <c r="K175" s="175" t="s">
        <v>1</v>
      </c>
      <c r="L175" s="180"/>
      <c r="M175" s="181" t="s">
        <v>1</v>
      </c>
      <c r="N175" s="182" t="s">
        <v>43</v>
      </c>
      <c r="P175" s="140">
        <f t="shared" si="1"/>
        <v>0</v>
      </c>
      <c r="Q175" s="140">
        <v>0</v>
      </c>
      <c r="R175" s="140">
        <f t="shared" si="2"/>
        <v>0</v>
      </c>
      <c r="S175" s="140">
        <v>0</v>
      </c>
      <c r="T175" s="141">
        <f t="shared" si="3"/>
        <v>0</v>
      </c>
      <c r="AR175" s="142" t="s">
        <v>318</v>
      </c>
      <c r="AT175" s="142" t="s">
        <v>644</v>
      </c>
      <c r="AU175" s="142" t="s">
        <v>86</v>
      </c>
      <c r="AY175" s="16" t="s">
        <v>162</v>
      </c>
      <c r="BE175" s="143">
        <f t="shared" si="4"/>
        <v>0</v>
      </c>
      <c r="BF175" s="143">
        <f t="shared" si="5"/>
        <v>0</v>
      </c>
      <c r="BG175" s="143">
        <f t="shared" si="6"/>
        <v>0</v>
      </c>
      <c r="BH175" s="143">
        <f t="shared" si="7"/>
        <v>0</v>
      </c>
      <c r="BI175" s="143">
        <f t="shared" si="8"/>
        <v>0</v>
      </c>
      <c r="BJ175" s="16" t="s">
        <v>86</v>
      </c>
      <c r="BK175" s="143">
        <f t="shared" si="9"/>
        <v>0</v>
      </c>
      <c r="BL175" s="16" t="s">
        <v>245</v>
      </c>
      <c r="BM175" s="142" t="s">
        <v>912</v>
      </c>
    </row>
    <row r="176" spans="2:65" s="11" customFormat="1" ht="22.9" customHeight="1">
      <c r="B176" s="119"/>
      <c r="D176" s="120" t="s">
        <v>77</v>
      </c>
      <c r="E176" s="129" t="s">
        <v>86</v>
      </c>
      <c r="F176" s="129" t="s">
        <v>3343</v>
      </c>
      <c r="I176" s="122"/>
      <c r="J176" s="130">
        <f>BK176</f>
        <v>0</v>
      </c>
      <c r="L176" s="119"/>
      <c r="M176" s="124"/>
      <c r="P176" s="125">
        <v>0</v>
      </c>
      <c r="R176" s="125">
        <v>0</v>
      </c>
      <c r="T176" s="126">
        <v>0</v>
      </c>
      <c r="AR176" s="120" t="s">
        <v>88</v>
      </c>
      <c r="AT176" s="127" t="s">
        <v>77</v>
      </c>
      <c r="AU176" s="127" t="s">
        <v>86</v>
      </c>
      <c r="AY176" s="120" t="s">
        <v>162</v>
      </c>
      <c r="BK176" s="128">
        <v>0</v>
      </c>
    </row>
    <row r="177" spans="2:65" s="11" customFormat="1" ht="25.9" customHeight="1">
      <c r="B177" s="119"/>
      <c r="D177" s="120" t="s">
        <v>77</v>
      </c>
      <c r="E177" s="121" t="s">
        <v>3344</v>
      </c>
      <c r="F177" s="121" t="s">
        <v>3345</v>
      </c>
      <c r="I177" s="122"/>
      <c r="J177" s="123">
        <f>BK177</f>
        <v>0</v>
      </c>
      <c r="L177" s="119"/>
      <c r="M177" s="124"/>
      <c r="P177" s="125">
        <f>SUM(P178:P212)</f>
        <v>0</v>
      </c>
      <c r="R177" s="125">
        <f>SUM(R178:R212)</f>
        <v>0</v>
      </c>
      <c r="T177" s="126">
        <f>SUM(T178:T212)</f>
        <v>0</v>
      </c>
      <c r="AR177" s="120" t="s">
        <v>88</v>
      </c>
      <c r="AT177" s="127" t="s">
        <v>77</v>
      </c>
      <c r="AU177" s="127" t="s">
        <v>78</v>
      </c>
      <c r="AY177" s="120" t="s">
        <v>162</v>
      </c>
      <c r="BK177" s="128">
        <f>SUM(BK178:BK212)</f>
        <v>0</v>
      </c>
    </row>
    <row r="178" spans="2:65" s="1" customFormat="1" ht="76.349999999999994" customHeight="1">
      <c r="B178" s="31"/>
      <c r="C178" s="131" t="s">
        <v>392</v>
      </c>
      <c r="D178" s="131" t="s">
        <v>165</v>
      </c>
      <c r="E178" s="132" t="s">
        <v>3346</v>
      </c>
      <c r="F178" s="133" t="s">
        <v>3347</v>
      </c>
      <c r="G178" s="134" t="s">
        <v>1645</v>
      </c>
      <c r="H178" s="135">
        <v>1</v>
      </c>
      <c r="I178" s="136"/>
      <c r="J178" s="137">
        <f t="shared" ref="J178:J211" si="10">ROUND(I178*H178,2)</f>
        <v>0</v>
      </c>
      <c r="K178" s="133" t="s">
        <v>1</v>
      </c>
      <c r="L178" s="31"/>
      <c r="M178" s="138" t="s">
        <v>1</v>
      </c>
      <c r="N178" s="139" t="s">
        <v>43</v>
      </c>
      <c r="P178" s="140">
        <f t="shared" ref="P178:P211" si="11">O178*H178</f>
        <v>0</v>
      </c>
      <c r="Q178" s="140">
        <v>0</v>
      </c>
      <c r="R178" s="140">
        <f t="shared" ref="R178:R211" si="12">Q178*H178</f>
        <v>0</v>
      </c>
      <c r="S178" s="140">
        <v>0</v>
      </c>
      <c r="T178" s="141">
        <f t="shared" ref="T178:T211" si="13">S178*H178</f>
        <v>0</v>
      </c>
      <c r="AR178" s="142" t="s">
        <v>245</v>
      </c>
      <c r="AT178" s="142" t="s">
        <v>165</v>
      </c>
      <c r="AU178" s="142" t="s">
        <v>86</v>
      </c>
      <c r="AY178" s="16" t="s">
        <v>162</v>
      </c>
      <c r="BE178" s="143">
        <f t="shared" ref="BE178:BE211" si="14">IF(N178="základní",J178,0)</f>
        <v>0</v>
      </c>
      <c r="BF178" s="143">
        <f t="shared" ref="BF178:BF211" si="15">IF(N178="snížená",J178,0)</f>
        <v>0</v>
      </c>
      <c r="BG178" s="143">
        <f t="shared" ref="BG178:BG211" si="16">IF(N178="zákl. přenesená",J178,0)</f>
        <v>0</v>
      </c>
      <c r="BH178" s="143">
        <f t="shared" ref="BH178:BH211" si="17">IF(N178="sníž. přenesená",J178,0)</f>
        <v>0</v>
      </c>
      <c r="BI178" s="143">
        <f t="shared" ref="BI178:BI211" si="18">IF(N178="nulová",J178,0)</f>
        <v>0</v>
      </c>
      <c r="BJ178" s="16" t="s">
        <v>86</v>
      </c>
      <c r="BK178" s="143">
        <f t="shared" ref="BK178:BK211" si="19">ROUND(I178*H178,2)</f>
        <v>0</v>
      </c>
      <c r="BL178" s="16" t="s">
        <v>245</v>
      </c>
      <c r="BM178" s="142" t="s">
        <v>923</v>
      </c>
    </row>
    <row r="179" spans="2:65" s="1" customFormat="1" ht="76.349999999999994" customHeight="1">
      <c r="B179" s="31"/>
      <c r="C179" s="173" t="s">
        <v>396</v>
      </c>
      <c r="D179" s="173" t="s">
        <v>644</v>
      </c>
      <c r="E179" s="174" t="s">
        <v>3348</v>
      </c>
      <c r="F179" s="175" t="s">
        <v>3347</v>
      </c>
      <c r="G179" s="176" t="s">
        <v>1645</v>
      </c>
      <c r="H179" s="177">
        <v>1</v>
      </c>
      <c r="I179" s="178"/>
      <c r="J179" s="179">
        <f t="shared" si="10"/>
        <v>0</v>
      </c>
      <c r="K179" s="175" t="s">
        <v>1</v>
      </c>
      <c r="L179" s="180"/>
      <c r="M179" s="181" t="s">
        <v>1</v>
      </c>
      <c r="N179" s="182" t="s">
        <v>43</v>
      </c>
      <c r="P179" s="140">
        <f t="shared" si="11"/>
        <v>0</v>
      </c>
      <c r="Q179" s="140">
        <v>0</v>
      </c>
      <c r="R179" s="140">
        <f t="shared" si="12"/>
        <v>0</v>
      </c>
      <c r="S179" s="140">
        <v>0</v>
      </c>
      <c r="T179" s="141">
        <f t="shared" si="13"/>
        <v>0</v>
      </c>
      <c r="AR179" s="142" t="s">
        <v>318</v>
      </c>
      <c r="AT179" s="142" t="s">
        <v>644</v>
      </c>
      <c r="AU179" s="142" t="s">
        <v>86</v>
      </c>
      <c r="AY179" s="16" t="s">
        <v>162</v>
      </c>
      <c r="BE179" s="143">
        <f t="shared" si="14"/>
        <v>0</v>
      </c>
      <c r="BF179" s="143">
        <f t="shared" si="15"/>
        <v>0</v>
      </c>
      <c r="BG179" s="143">
        <f t="shared" si="16"/>
        <v>0</v>
      </c>
      <c r="BH179" s="143">
        <f t="shared" si="17"/>
        <v>0</v>
      </c>
      <c r="BI179" s="143">
        <f t="shared" si="18"/>
        <v>0</v>
      </c>
      <c r="BJ179" s="16" t="s">
        <v>86</v>
      </c>
      <c r="BK179" s="143">
        <f t="shared" si="19"/>
        <v>0</v>
      </c>
      <c r="BL179" s="16" t="s">
        <v>245</v>
      </c>
      <c r="BM179" s="142" t="s">
        <v>933</v>
      </c>
    </row>
    <row r="180" spans="2:65" s="1" customFormat="1" ht="66.75" customHeight="1">
      <c r="B180" s="31"/>
      <c r="C180" s="131" t="s">
        <v>402</v>
      </c>
      <c r="D180" s="131" t="s">
        <v>165</v>
      </c>
      <c r="E180" s="132" t="s">
        <v>3349</v>
      </c>
      <c r="F180" s="133" t="s">
        <v>3350</v>
      </c>
      <c r="G180" s="134" t="s">
        <v>1645</v>
      </c>
      <c r="H180" s="135">
        <v>1</v>
      </c>
      <c r="I180" s="136"/>
      <c r="J180" s="137">
        <f t="shared" si="10"/>
        <v>0</v>
      </c>
      <c r="K180" s="133" t="s">
        <v>1</v>
      </c>
      <c r="L180" s="31"/>
      <c r="M180" s="138" t="s">
        <v>1</v>
      </c>
      <c r="N180" s="139" t="s">
        <v>43</v>
      </c>
      <c r="P180" s="140">
        <f t="shared" si="11"/>
        <v>0</v>
      </c>
      <c r="Q180" s="140">
        <v>0</v>
      </c>
      <c r="R180" s="140">
        <f t="shared" si="12"/>
        <v>0</v>
      </c>
      <c r="S180" s="140">
        <v>0</v>
      </c>
      <c r="T180" s="141">
        <f t="shared" si="13"/>
        <v>0</v>
      </c>
      <c r="AR180" s="142" t="s">
        <v>245</v>
      </c>
      <c r="AT180" s="142" t="s">
        <v>165</v>
      </c>
      <c r="AU180" s="142" t="s">
        <v>86</v>
      </c>
      <c r="AY180" s="16" t="s">
        <v>162</v>
      </c>
      <c r="BE180" s="143">
        <f t="shared" si="14"/>
        <v>0</v>
      </c>
      <c r="BF180" s="143">
        <f t="shared" si="15"/>
        <v>0</v>
      </c>
      <c r="BG180" s="143">
        <f t="shared" si="16"/>
        <v>0</v>
      </c>
      <c r="BH180" s="143">
        <f t="shared" si="17"/>
        <v>0</v>
      </c>
      <c r="BI180" s="143">
        <f t="shared" si="18"/>
        <v>0</v>
      </c>
      <c r="BJ180" s="16" t="s">
        <v>86</v>
      </c>
      <c r="BK180" s="143">
        <f t="shared" si="19"/>
        <v>0</v>
      </c>
      <c r="BL180" s="16" t="s">
        <v>245</v>
      </c>
      <c r="BM180" s="142" t="s">
        <v>944</v>
      </c>
    </row>
    <row r="181" spans="2:65" s="1" customFormat="1" ht="66.75" customHeight="1">
      <c r="B181" s="31"/>
      <c r="C181" s="173" t="s">
        <v>408</v>
      </c>
      <c r="D181" s="173" t="s">
        <v>644</v>
      </c>
      <c r="E181" s="174" t="s">
        <v>3351</v>
      </c>
      <c r="F181" s="175" t="s">
        <v>3350</v>
      </c>
      <c r="G181" s="176" t="s">
        <v>1645</v>
      </c>
      <c r="H181" s="177">
        <v>1</v>
      </c>
      <c r="I181" s="178"/>
      <c r="J181" s="179">
        <f t="shared" si="10"/>
        <v>0</v>
      </c>
      <c r="K181" s="175" t="s">
        <v>1</v>
      </c>
      <c r="L181" s="180"/>
      <c r="M181" s="181" t="s">
        <v>1</v>
      </c>
      <c r="N181" s="182" t="s">
        <v>43</v>
      </c>
      <c r="P181" s="140">
        <f t="shared" si="11"/>
        <v>0</v>
      </c>
      <c r="Q181" s="140">
        <v>0</v>
      </c>
      <c r="R181" s="140">
        <f t="shared" si="12"/>
        <v>0</v>
      </c>
      <c r="S181" s="140">
        <v>0</v>
      </c>
      <c r="T181" s="141">
        <f t="shared" si="13"/>
        <v>0</v>
      </c>
      <c r="AR181" s="142" t="s">
        <v>318</v>
      </c>
      <c r="AT181" s="142" t="s">
        <v>644</v>
      </c>
      <c r="AU181" s="142" t="s">
        <v>86</v>
      </c>
      <c r="AY181" s="16" t="s">
        <v>162</v>
      </c>
      <c r="BE181" s="143">
        <f t="shared" si="14"/>
        <v>0</v>
      </c>
      <c r="BF181" s="143">
        <f t="shared" si="15"/>
        <v>0</v>
      </c>
      <c r="BG181" s="143">
        <f t="shared" si="16"/>
        <v>0</v>
      </c>
      <c r="BH181" s="143">
        <f t="shared" si="17"/>
        <v>0</v>
      </c>
      <c r="BI181" s="143">
        <f t="shared" si="18"/>
        <v>0</v>
      </c>
      <c r="BJ181" s="16" t="s">
        <v>86</v>
      </c>
      <c r="BK181" s="143">
        <f t="shared" si="19"/>
        <v>0</v>
      </c>
      <c r="BL181" s="16" t="s">
        <v>245</v>
      </c>
      <c r="BM181" s="142" t="s">
        <v>956</v>
      </c>
    </row>
    <row r="182" spans="2:65" s="1" customFormat="1" ht="62.65" customHeight="1">
      <c r="B182" s="31"/>
      <c r="C182" s="131" t="s">
        <v>414</v>
      </c>
      <c r="D182" s="131" t="s">
        <v>165</v>
      </c>
      <c r="E182" s="132" t="s">
        <v>3352</v>
      </c>
      <c r="F182" s="133" t="s">
        <v>3353</v>
      </c>
      <c r="G182" s="134" t="s">
        <v>1645</v>
      </c>
      <c r="H182" s="135">
        <v>4</v>
      </c>
      <c r="I182" s="136"/>
      <c r="J182" s="137">
        <f t="shared" si="10"/>
        <v>0</v>
      </c>
      <c r="K182" s="133" t="s">
        <v>1</v>
      </c>
      <c r="L182" s="31"/>
      <c r="M182" s="138" t="s">
        <v>1</v>
      </c>
      <c r="N182" s="139" t="s">
        <v>43</v>
      </c>
      <c r="P182" s="140">
        <f t="shared" si="11"/>
        <v>0</v>
      </c>
      <c r="Q182" s="140">
        <v>0</v>
      </c>
      <c r="R182" s="140">
        <f t="shared" si="12"/>
        <v>0</v>
      </c>
      <c r="S182" s="140">
        <v>0</v>
      </c>
      <c r="T182" s="141">
        <f t="shared" si="13"/>
        <v>0</v>
      </c>
      <c r="AR182" s="142" t="s">
        <v>245</v>
      </c>
      <c r="AT182" s="142" t="s">
        <v>165</v>
      </c>
      <c r="AU182" s="142" t="s">
        <v>86</v>
      </c>
      <c r="AY182" s="16" t="s">
        <v>162</v>
      </c>
      <c r="BE182" s="143">
        <f t="shared" si="14"/>
        <v>0</v>
      </c>
      <c r="BF182" s="143">
        <f t="shared" si="15"/>
        <v>0</v>
      </c>
      <c r="BG182" s="143">
        <f t="shared" si="16"/>
        <v>0</v>
      </c>
      <c r="BH182" s="143">
        <f t="shared" si="17"/>
        <v>0</v>
      </c>
      <c r="BI182" s="143">
        <f t="shared" si="18"/>
        <v>0</v>
      </c>
      <c r="BJ182" s="16" t="s">
        <v>86</v>
      </c>
      <c r="BK182" s="143">
        <f t="shared" si="19"/>
        <v>0</v>
      </c>
      <c r="BL182" s="16" t="s">
        <v>245</v>
      </c>
      <c r="BM182" s="142" t="s">
        <v>965</v>
      </c>
    </row>
    <row r="183" spans="2:65" s="1" customFormat="1" ht="62.65" customHeight="1">
      <c r="B183" s="31"/>
      <c r="C183" s="173" t="s">
        <v>419</v>
      </c>
      <c r="D183" s="173" t="s">
        <v>644</v>
      </c>
      <c r="E183" s="174" t="s">
        <v>3354</v>
      </c>
      <c r="F183" s="175" t="s">
        <v>3353</v>
      </c>
      <c r="G183" s="176" t="s">
        <v>1645</v>
      </c>
      <c r="H183" s="177">
        <v>4</v>
      </c>
      <c r="I183" s="178"/>
      <c r="J183" s="179">
        <f t="shared" si="10"/>
        <v>0</v>
      </c>
      <c r="K183" s="175" t="s">
        <v>1</v>
      </c>
      <c r="L183" s="180"/>
      <c r="M183" s="181" t="s">
        <v>1</v>
      </c>
      <c r="N183" s="182" t="s">
        <v>43</v>
      </c>
      <c r="P183" s="140">
        <f t="shared" si="11"/>
        <v>0</v>
      </c>
      <c r="Q183" s="140">
        <v>0</v>
      </c>
      <c r="R183" s="140">
        <f t="shared" si="12"/>
        <v>0</v>
      </c>
      <c r="S183" s="140">
        <v>0</v>
      </c>
      <c r="T183" s="141">
        <f t="shared" si="13"/>
        <v>0</v>
      </c>
      <c r="AR183" s="142" t="s">
        <v>318</v>
      </c>
      <c r="AT183" s="142" t="s">
        <v>644</v>
      </c>
      <c r="AU183" s="142" t="s">
        <v>86</v>
      </c>
      <c r="AY183" s="16" t="s">
        <v>162</v>
      </c>
      <c r="BE183" s="143">
        <f t="shared" si="14"/>
        <v>0</v>
      </c>
      <c r="BF183" s="143">
        <f t="shared" si="15"/>
        <v>0</v>
      </c>
      <c r="BG183" s="143">
        <f t="shared" si="16"/>
        <v>0</v>
      </c>
      <c r="BH183" s="143">
        <f t="shared" si="17"/>
        <v>0</v>
      </c>
      <c r="BI183" s="143">
        <f t="shared" si="18"/>
        <v>0</v>
      </c>
      <c r="BJ183" s="16" t="s">
        <v>86</v>
      </c>
      <c r="BK183" s="143">
        <f t="shared" si="19"/>
        <v>0</v>
      </c>
      <c r="BL183" s="16" t="s">
        <v>245</v>
      </c>
      <c r="BM183" s="142" t="s">
        <v>973</v>
      </c>
    </row>
    <row r="184" spans="2:65" s="1" customFormat="1" ht="33" customHeight="1">
      <c r="B184" s="31"/>
      <c r="C184" s="131" t="s">
        <v>423</v>
      </c>
      <c r="D184" s="131" t="s">
        <v>165</v>
      </c>
      <c r="E184" s="132" t="s">
        <v>3355</v>
      </c>
      <c r="F184" s="133" t="s">
        <v>3356</v>
      </c>
      <c r="G184" s="134" t="s">
        <v>1645</v>
      </c>
      <c r="H184" s="135">
        <v>2</v>
      </c>
      <c r="I184" s="136"/>
      <c r="J184" s="137">
        <f t="shared" si="10"/>
        <v>0</v>
      </c>
      <c r="K184" s="133" t="s">
        <v>1</v>
      </c>
      <c r="L184" s="31"/>
      <c r="M184" s="138" t="s">
        <v>1</v>
      </c>
      <c r="N184" s="139" t="s">
        <v>43</v>
      </c>
      <c r="P184" s="140">
        <f t="shared" si="11"/>
        <v>0</v>
      </c>
      <c r="Q184" s="140">
        <v>0</v>
      </c>
      <c r="R184" s="140">
        <f t="shared" si="12"/>
        <v>0</v>
      </c>
      <c r="S184" s="140">
        <v>0</v>
      </c>
      <c r="T184" s="141">
        <f t="shared" si="13"/>
        <v>0</v>
      </c>
      <c r="AR184" s="142" t="s">
        <v>245</v>
      </c>
      <c r="AT184" s="142" t="s">
        <v>165</v>
      </c>
      <c r="AU184" s="142" t="s">
        <v>86</v>
      </c>
      <c r="AY184" s="16" t="s">
        <v>162</v>
      </c>
      <c r="BE184" s="143">
        <f t="shared" si="14"/>
        <v>0</v>
      </c>
      <c r="BF184" s="143">
        <f t="shared" si="15"/>
        <v>0</v>
      </c>
      <c r="BG184" s="143">
        <f t="shared" si="16"/>
        <v>0</v>
      </c>
      <c r="BH184" s="143">
        <f t="shared" si="17"/>
        <v>0</v>
      </c>
      <c r="BI184" s="143">
        <f t="shared" si="18"/>
        <v>0</v>
      </c>
      <c r="BJ184" s="16" t="s">
        <v>86</v>
      </c>
      <c r="BK184" s="143">
        <f t="shared" si="19"/>
        <v>0</v>
      </c>
      <c r="BL184" s="16" t="s">
        <v>245</v>
      </c>
      <c r="BM184" s="142" t="s">
        <v>983</v>
      </c>
    </row>
    <row r="185" spans="2:65" s="1" customFormat="1" ht="33" customHeight="1">
      <c r="B185" s="31"/>
      <c r="C185" s="173" t="s">
        <v>429</v>
      </c>
      <c r="D185" s="173" t="s">
        <v>644</v>
      </c>
      <c r="E185" s="174" t="s">
        <v>3357</v>
      </c>
      <c r="F185" s="175" t="s">
        <v>3356</v>
      </c>
      <c r="G185" s="176" t="s">
        <v>1645</v>
      </c>
      <c r="H185" s="177">
        <v>2</v>
      </c>
      <c r="I185" s="178"/>
      <c r="J185" s="179">
        <f t="shared" si="10"/>
        <v>0</v>
      </c>
      <c r="K185" s="175" t="s">
        <v>1</v>
      </c>
      <c r="L185" s="180"/>
      <c r="M185" s="181" t="s">
        <v>1</v>
      </c>
      <c r="N185" s="182" t="s">
        <v>43</v>
      </c>
      <c r="P185" s="140">
        <f t="shared" si="11"/>
        <v>0</v>
      </c>
      <c r="Q185" s="140">
        <v>0</v>
      </c>
      <c r="R185" s="140">
        <f t="shared" si="12"/>
        <v>0</v>
      </c>
      <c r="S185" s="140">
        <v>0</v>
      </c>
      <c r="T185" s="141">
        <f t="shared" si="13"/>
        <v>0</v>
      </c>
      <c r="AR185" s="142" t="s">
        <v>318</v>
      </c>
      <c r="AT185" s="142" t="s">
        <v>644</v>
      </c>
      <c r="AU185" s="142" t="s">
        <v>86</v>
      </c>
      <c r="AY185" s="16" t="s">
        <v>162</v>
      </c>
      <c r="BE185" s="143">
        <f t="shared" si="14"/>
        <v>0</v>
      </c>
      <c r="BF185" s="143">
        <f t="shared" si="15"/>
        <v>0</v>
      </c>
      <c r="BG185" s="143">
        <f t="shared" si="16"/>
        <v>0</v>
      </c>
      <c r="BH185" s="143">
        <f t="shared" si="17"/>
        <v>0</v>
      </c>
      <c r="BI185" s="143">
        <f t="shared" si="18"/>
        <v>0</v>
      </c>
      <c r="BJ185" s="16" t="s">
        <v>86</v>
      </c>
      <c r="BK185" s="143">
        <f t="shared" si="19"/>
        <v>0</v>
      </c>
      <c r="BL185" s="16" t="s">
        <v>245</v>
      </c>
      <c r="BM185" s="142" t="s">
        <v>993</v>
      </c>
    </row>
    <row r="186" spans="2:65" s="1" customFormat="1" ht="37.9" customHeight="1">
      <c r="B186" s="31"/>
      <c r="C186" s="131" t="s">
        <v>433</v>
      </c>
      <c r="D186" s="131" t="s">
        <v>165</v>
      </c>
      <c r="E186" s="132" t="s">
        <v>3358</v>
      </c>
      <c r="F186" s="133" t="s">
        <v>3359</v>
      </c>
      <c r="G186" s="134" t="s">
        <v>1645</v>
      </c>
      <c r="H186" s="135">
        <v>2</v>
      </c>
      <c r="I186" s="136"/>
      <c r="J186" s="137">
        <f t="shared" si="10"/>
        <v>0</v>
      </c>
      <c r="K186" s="133" t="s">
        <v>1</v>
      </c>
      <c r="L186" s="31"/>
      <c r="M186" s="138" t="s">
        <v>1</v>
      </c>
      <c r="N186" s="139" t="s">
        <v>43</v>
      </c>
      <c r="P186" s="140">
        <f t="shared" si="11"/>
        <v>0</v>
      </c>
      <c r="Q186" s="140">
        <v>0</v>
      </c>
      <c r="R186" s="140">
        <f t="shared" si="12"/>
        <v>0</v>
      </c>
      <c r="S186" s="140">
        <v>0</v>
      </c>
      <c r="T186" s="141">
        <f t="shared" si="13"/>
        <v>0</v>
      </c>
      <c r="AR186" s="142" t="s">
        <v>245</v>
      </c>
      <c r="AT186" s="142" t="s">
        <v>165</v>
      </c>
      <c r="AU186" s="142" t="s">
        <v>86</v>
      </c>
      <c r="AY186" s="16" t="s">
        <v>162</v>
      </c>
      <c r="BE186" s="143">
        <f t="shared" si="14"/>
        <v>0</v>
      </c>
      <c r="BF186" s="143">
        <f t="shared" si="15"/>
        <v>0</v>
      </c>
      <c r="BG186" s="143">
        <f t="shared" si="16"/>
        <v>0</v>
      </c>
      <c r="BH186" s="143">
        <f t="shared" si="17"/>
        <v>0</v>
      </c>
      <c r="BI186" s="143">
        <f t="shared" si="18"/>
        <v>0</v>
      </c>
      <c r="BJ186" s="16" t="s">
        <v>86</v>
      </c>
      <c r="BK186" s="143">
        <f t="shared" si="19"/>
        <v>0</v>
      </c>
      <c r="BL186" s="16" t="s">
        <v>245</v>
      </c>
      <c r="BM186" s="142" t="s">
        <v>1002</v>
      </c>
    </row>
    <row r="187" spans="2:65" s="1" customFormat="1" ht="37.9" customHeight="1">
      <c r="B187" s="31"/>
      <c r="C187" s="173" t="s">
        <v>438</v>
      </c>
      <c r="D187" s="173" t="s">
        <v>644</v>
      </c>
      <c r="E187" s="174" t="s">
        <v>3360</v>
      </c>
      <c r="F187" s="175" t="s">
        <v>3359</v>
      </c>
      <c r="G187" s="176" t="s">
        <v>1645</v>
      </c>
      <c r="H187" s="177">
        <v>2</v>
      </c>
      <c r="I187" s="178"/>
      <c r="J187" s="179">
        <f t="shared" si="10"/>
        <v>0</v>
      </c>
      <c r="K187" s="175" t="s">
        <v>1</v>
      </c>
      <c r="L187" s="180"/>
      <c r="M187" s="181" t="s">
        <v>1</v>
      </c>
      <c r="N187" s="182" t="s">
        <v>43</v>
      </c>
      <c r="P187" s="140">
        <f t="shared" si="11"/>
        <v>0</v>
      </c>
      <c r="Q187" s="140">
        <v>0</v>
      </c>
      <c r="R187" s="140">
        <f t="shared" si="12"/>
        <v>0</v>
      </c>
      <c r="S187" s="140">
        <v>0</v>
      </c>
      <c r="T187" s="141">
        <f t="shared" si="13"/>
        <v>0</v>
      </c>
      <c r="AR187" s="142" t="s">
        <v>318</v>
      </c>
      <c r="AT187" s="142" t="s">
        <v>644</v>
      </c>
      <c r="AU187" s="142" t="s">
        <v>86</v>
      </c>
      <c r="AY187" s="16" t="s">
        <v>162</v>
      </c>
      <c r="BE187" s="143">
        <f t="shared" si="14"/>
        <v>0</v>
      </c>
      <c r="BF187" s="143">
        <f t="shared" si="15"/>
        <v>0</v>
      </c>
      <c r="BG187" s="143">
        <f t="shared" si="16"/>
        <v>0</v>
      </c>
      <c r="BH187" s="143">
        <f t="shared" si="17"/>
        <v>0</v>
      </c>
      <c r="BI187" s="143">
        <f t="shared" si="18"/>
        <v>0</v>
      </c>
      <c r="BJ187" s="16" t="s">
        <v>86</v>
      </c>
      <c r="BK187" s="143">
        <f t="shared" si="19"/>
        <v>0</v>
      </c>
      <c r="BL187" s="16" t="s">
        <v>245</v>
      </c>
      <c r="BM187" s="142" t="s">
        <v>1014</v>
      </c>
    </row>
    <row r="188" spans="2:65" s="1" customFormat="1" ht="37.9" customHeight="1">
      <c r="B188" s="31"/>
      <c r="C188" s="131" t="s">
        <v>443</v>
      </c>
      <c r="D188" s="131" t="s">
        <v>165</v>
      </c>
      <c r="E188" s="132" t="s">
        <v>3361</v>
      </c>
      <c r="F188" s="133" t="s">
        <v>3362</v>
      </c>
      <c r="G188" s="134" t="s">
        <v>1645</v>
      </c>
      <c r="H188" s="135">
        <v>2</v>
      </c>
      <c r="I188" s="136"/>
      <c r="J188" s="137">
        <f t="shared" si="10"/>
        <v>0</v>
      </c>
      <c r="K188" s="133" t="s">
        <v>1</v>
      </c>
      <c r="L188" s="31"/>
      <c r="M188" s="138" t="s">
        <v>1</v>
      </c>
      <c r="N188" s="139" t="s">
        <v>43</v>
      </c>
      <c r="P188" s="140">
        <f t="shared" si="11"/>
        <v>0</v>
      </c>
      <c r="Q188" s="140">
        <v>0</v>
      </c>
      <c r="R188" s="140">
        <f t="shared" si="12"/>
        <v>0</v>
      </c>
      <c r="S188" s="140">
        <v>0</v>
      </c>
      <c r="T188" s="141">
        <f t="shared" si="13"/>
        <v>0</v>
      </c>
      <c r="AR188" s="142" t="s">
        <v>245</v>
      </c>
      <c r="AT188" s="142" t="s">
        <v>165</v>
      </c>
      <c r="AU188" s="142" t="s">
        <v>86</v>
      </c>
      <c r="AY188" s="16" t="s">
        <v>162</v>
      </c>
      <c r="BE188" s="143">
        <f t="shared" si="14"/>
        <v>0</v>
      </c>
      <c r="BF188" s="143">
        <f t="shared" si="15"/>
        <v>0</v>
      </c>
      <c r="BG188" s="143">
        <f t="shared" si="16"/>
        <v>0</v>
      </c>
      <c r="BH188" s="143">
        <f t="shared" si="17"/>
        <v>0</v>
      </c>
      <c r="BI188" s="143">
        <f t="shared" si="18"/>
        <v>0</v>
      </c>
      <c r="BJ188" s="16" t="s">
        <v>86</v>
      </c>
      <c r="BK188" s="143">
        <f t="shared" si="19"/>
        <v>0</v>
      </c>
      <c r="BL188" s="16" t="s">
        <v>245</v>
      </c>
      <c r="BM188" s="142" t="s">
        <v>1025</v>
      </c>
    </row>
    <row r="189" spans="2:65" s="1" customFormat="1" ht="37.9" customHeight="1">
      <c r="B189" s="31"/>
      <c r="C189" s="173" t="s">
        <v>448</v>
      </c>
      <c r="D189" s="173" t="s">
        <v>644</v>
      </c>
      <c r="E189" s="174" t="s">
        <v>3363</v>
      </c>
      <c r="F189" s="175" t="s">
        <v>3362</v>
      </c>
      <c r="G189" s="176" t="s">
        <v>1645</v>
      </c>
      <c r="H189" s="177">
        <v>2</v>
      </c>
      <c r="I189" s="178"/>
      <c r="J189" s="179">
        <f t="shared" si="10"/>
        <v>0</v>
      </c>
      <c r="K189" s="175" t="s">
        <v>1</v>
      </c>
      <c r="L189" s="180"/>
      <c r="M189" s="181" t="s">
        <v>1</v>
      </c>
      <c r="N189" s="182" t="s">
        <v>43</v>
      </c>
      <c r="P189" s="140">
        <f t="shared" si="11"/>
        <v>0</v>
      </c>
      <c r="Q189" s="140">
        <v>0</v>
      </c>
      <c r="R189" s="140">
        <f t="shared" si="12"/>
        <v>0</v>
      </c>
      <c r="S189" s="140">
        <v>0</v>
      </c>
      <c r="T189" s="141">
        <f t="shared" si="13"/>
        <v>0</v>
      </c>
      <c r="AR189" s="142" t="s">
        <v>318</v>
      </c>
      <c r="AT189" s="142" t="s">
        <v>644</v>
      </c>
      <c r="AU189" s="142" t="s">
        <v>86</v>
      </c>
      <c r="AY189" s="16" t="s">
        <v>162</v>
      </c>
      <c r="BE189" s="143">
        <f t="shared" si="14"/>
        <v>0</v>
      </c>
      <c r="BF189" s="143">
        <f t="shared" si="15"/>
        <v>0</v>
      </c>
      <c r="BG189" s="143">
        <f t="shared" si="16"/>
        <v>0</v>
      </c>
      <c r="BH189" s="143">
        <f t="shared" si="17"/>
        <v>0</v>
      </c>
      <c r="BI189" s="143">
        <f t="shared" si="18"/>
        <v>0</v>
      </c>
      <c r="BJ189" s="16" t="s">
        <v>86</v>
      </c>
      <c r="BK189" s="143">
        <f t="shared" si="19"/>
        <v>0</v>
      </c>
      <c r="BL189" s="16" t="s">
        <v>245</v>
      </c>
      <c r="BM189" s="142" t="s">
        <v>1034</v>
      </c>
    </row>
    <row r="190" spans="2:65" s="1" customFormat="1" ht="66.75" customHeight="1">
      <c r="B190" s="31"/>
      <c r="C190" s="131" t="s">
        <v>453</v>
      </c>
      <c r="D190" s="131" t="s">
        <v>165</v>
      </c>
      <c r="E190" s="132" t="s">
        <v>3364</v>
      </c>
      <c r="F190" s="133" t="s">
        <v>3293</v>
      </c>
      <c r="G190" s="134" t="s">
        <v>1645</v>
      </c>
      <c r="H190" s="135">
        <v>2</v>
      </c>
      <c r="I190" s="136"/>
      <c r="J190" s="137">
        <f t="shared" si="10"/>
        <v>0</v>
      </c>
      <c r="K190" s="133" t="s">
        <v>1</v>
      </c>
      <c r="L190" s="31"/>
      <c r="M190" s="138" t="s">
        <v>1</v>
      </c>
      <c r="N190" s="139" t="s">
        <v>43</v>
      </c>
      <c r="P190" s="140">
        <f t="shared" si="11"/>
        <v>0</v>
      </c>
      <c r="Q190" s="140">
        <v>0</v>
      </c>
      <c r="R190" s="140">
        <f t="shared" si="12"/>
        <v>0</v>
      </c>
      <c r="S190" s="140">
        <v>0</v>
      </c>
      <c r="T190" s="141">
        <f t="shared" si="13"/>
        <v>0</v>
      </c>
      <c r="AR190" s="142" t="s">
        <v>245</v>
      </c>
      <c r="AT190" s="142" t="s">
        <v>165</v>
      </c>
      <c r="AU190" s="142" t="s">
        <v>86</v>
      </c>
      <c r="AY190" s="16" t="s">
        <v>162</v>
      </c>
      <c r="BE190" s="143">
        <f t="shared" si="14"/>
        <v>0</v>
      </c>
      <c r="BF190" s="143">
        <f t="shared" si="15"/>
        <v>0</v>
      </c>
      <c r="BG190" s="143">
        <f t="shared" si="16"/>
        <v>0</v>
      </c>
      <c r="BH190" s="143">
        <f t="shared" si="17"/>
        <v>0</v>
      </c>
      <c r="BI190" s="143">
        <f t="shared" si="18"/>
        <v>0</v>
      </c>
      <c r="BJ190" s="16" t="s">
        <v>86</v>
      </c>
      <c r="BK190" s="143">
        <f t="shared" si="19"/>
        <v>0</v>
      </c>
      <c r="BL190" s="16" t="s">
        <v>245</v>
      </c>
      <c r="BM190" s="142" t="s">
        <v>1042</v>
      </c>
    </row>
    <row r="191" spans="2:65" s="1" customFormat="1" ht="66.75" customHeight="1">
      <c r="B191" s="31"/>
      <c r="C191" s="173" t="s">
        <v>457</v>
      </c>
      <c r="D191" s="173" t="s">
        <v>644</v>
      </c>
      <c r="E191" s="174" t="s">
        <v>3365</v>
      </c>
      <c r="F191" s="175" t="s">
        <v>3293</v>
      </c>
      <c r="G191" s="176" t="s">
        <v>1645</v>
      </c>
      <c r="H191" s="177">
        <v>2</v>
      </c>
      <c r="I191" s="178"/>
      <c r="J191" s="179">
        <f t="shared" si="10"/>
        <v>0</v>
      </c>
      <c r="K191" s="175" t="s">
        <v>1</v>
      </c>
      <c r="L191" s="180"/>
      <c r="M191" s="181" t="s">
        <v>1</v>
      </c>
      <c r="N191" s="182" t="s">
        <v>43</v>
      </c>
      <c r="P191" s="140">
        <f t="shared" si="11"/>
        <v>0</v>
      </c>
      <c r="Q191" s="140">
        <v>0</v>
      </c>
      <c r="R191" s="140">
        <f t="shared" si="12"/>
        <v>0</v>
      </c>
      <c r="S191" s="140">
        <v>0</v>
      </c>
      <c r="T191" s="141">
        <f t="shared" si="13"/>
        <v>0</v>
      </c>
      <c r="AR191" s="142" t="s">
        <v>318</v>
      </c>
      <c r="AT191" s="142" t="s">
        <v>644</v>
      </c>
      <c r="AU191" s="142" t="s">
        <v>86</v>
      </c>
      <c r="AY191" s="16" t="s">
        <v>162</v>
      </c>
      <c r="BE191" s="143">
        <f t="shared" si="14"/>
        <v>0</v>
      </c>
      <c r="BF191" s="143">
        <f t="shared" si="15"/>
        <v>0</v>
      </c>
      <c r="BG191" s="143">
        <f t="shared" si="16"/>
        <v>0</v>
      </c>
      <c r="BH191" s="143">
        <f t="shared" si="17"/>
        <v>0</v>
      </c>
      <c r="BI191" s="143">
        <f t="shared" si="18"/>
        <v>0</v>
      </c>
      <c r="BJ191" s="16" t="s">
        <v>86</v>
      </c>
      <c r="BK191" s="143">
        <f t="shared" si="19"/>
        <v>0</v>
      </c>
      <c r="BL191" s="16" t="s">
        <v>245</v>
      </c>
      <c r="BM191" s="142" t="s">
        <v>1051</v>
      </c>
    </row>
    <row r="192" spans="2:65" s="1" customFormat="1" ht="33" customHeight="1">
      <c r="B192" s="31"/>
      <c r="C192" s="131" t="s">
        <v>463</v>
      </c>
      <c r="D192" s="131" t="s">
        <v>165</v>
      </c>
      <c r="E192" s="132" t="s">
        <v>3366</v>
      </c>
      <c r="F192" s="133" t="s">
        <v>3302</v>
      </c>
      <c r="G192" s="134" t="s">
        <v>1645</v>
      </c>
      <c r="H192" s="135">
        <v>4</v>
      </c>
      <c r="I192" s="136"/>
      <c r="J192" s="137">
        <f t="shared" si="10"/>
        <v>0</v>
      </c>
      <c r="K192" s="133" t="s">
        <v>1</v>
      </c>
      <c r="L192" s="31"/>
      <c r="M192" s="138" t="s">
        <v>1</v>
      </c>
      <c r="N192" s="139" t="s">
        <v>43</v>
      </c>
      <c r="P192" s="140">
        <f t="shared" si="11"/>
        <v>0</v>
      </c>
      <c r="Q192" s="140">
        <v>0</v>
      </c>
      <c r="R192" s="140">
        <f t="shared" si="12"/>
        <v>0</v>
      </c>
      <c r="S192" s="140">
        <v>0</v>
      </c>
      <c r="T192" s="141">
        <f t="shared" si="13"/>
        <v>0</v>
      </c>
      <c r="AR192" s="142" t="s">
        <v>245</v>
      </c>
      <c r="AT192" s="142" t="s">
        <v>165</v>
      </c>
      <c r="AU192" s="142" t="s">
        <v>86</v>
      </c>
      <c r="AY192" s="16" t="s">
        <v>162</v>
      </c>
      <c r="BE192" s="143">
        <f t="shared" si="14"/>
        <v>0</v>
      </c>
      <c r="BF192" s="143">
        <f t="shared" si="15"/>
        <v>0</v>
      </c>
      <c r="BG192" s="143">
        <f t="shared" si="16"/>
        <v>0</v>
      </c>
      <c r="BH192" s="143">
        <f t="shared" si="17"/>
        <v>0</v>
      </c>
      <c r="BI192" s="143">
        <f t="shared" si="18"/>
        <v>0</v>
      </c>
      <c r="BJ192" s="16" t="s">
        <v>86</v>
      </c>
      <c r="BK192" s="143">
        <f t="shared" si="19"/>
        <v>0</v>
      </c>
      <c r="BL192" s="16" t="s">
        <v>245</v>
      </c>
      <c r="BM192" s="142" t="s">
        <v>1061</v>
      </c>
    </row>
    <row r="193" spans="2:65" s="1" customFormat="1" ht="33" customHeight="1">
      <c r="B193" s="31"/>
      <c r="C193" s="173" t="s">
        <v>469</v>
      </c>
      <c r="D193" s="173" t="s">
        <v>644</v>
      </c>
      <c r="E193" s="174" t="s">
        <v>3367</v>
      </c>
      <c r="F193" s="175" t="s">
        <v>3302</v>
      </c>
      <c r="G193" s="176" t="s">
        <v>1645</v>
      </c>
      <c r="H193" s="177">
        <v>4</v>
      </c>
      <c r="I193" s="178"/>
      <c r="J193" s="179">
        <f t="shared" si="10"/>
        <v>0</v>
      </c>
      <c r="K193" s="175" t="s">
        <v>1</v>
      </c>
      <c r="L193" s="180"/>
      <c r="M193" s="181" t="s">
        <v>1</v>
      </c>
      <c r="N193" s="182" t="s">
        <v>43</v>
      </c>
      <c r="P193" s="140">
        <f t="shared" si="11"/>
        <v>0</v>
      </c>
      <c r="Q193" s="140">
        <v>0</v>
      </c>
      <c r="R193" s="140">
        <f t="shared" si="12"/>
        <v>0</v>
      </c>
      <c r="S193" s="140">
        <v>0</v>
      </c>
      <c r="T193" s="141">
        <f t="shared" si="13"/>
        <v>0</v>
      </c>
      <c r="AR193" s="142" t="s">
        <v>318</v>
      </c>
      <c r="AT193" s="142" t="s">
        <v>644</v>
      </c>
      <c r="AU193" s="142" t="s">
        <v>86</v>
      </c>
      <c r="AY193" s="16" t="s">
        <v>162</v>
      </c>
      <c r="BE193" s="143">
        <f t="shared" si="14"/>
        <v>0</v>
      </c>
      <c r="BF193" s="143">
        <f t="shared" si="15"/>
        <v>0</v>
      </c>
      <c r="BG193" s="143">
        <f t="shared" si="16"/>
        <v>0</v>
      </c>
      <c r="BH193" s="143">
        <f t="shared" si="17"/>
        <v>0</v>
      </c>
      <c r="BI193" s="143">
        <f t="shared" si="18"/>
        <v>0</v>
      </c>
      <c r="BJ193" s="16" t="s">
        <v>86</v>
      </c>
      <c r="BK193" s="143">
        <f t="shared" si="19"/>
        <v>0</v>
      </c>
      <c r="BL193" s="16" t="s">
        <v>245</v>
      </c>
      <c r="BM193" s="142" t="s">
        <v>1073</v>
      </c>
    </row>
    <row r="194" spans="2:65" s="1" customFormat="1" ht="24.2" customHeight="1">
      <c r="B194" s="31"/>
      <c r="C194" s="131" t="s">
        <v>474</v>
      </c>
      <c r="D194" s="131" t="s">
        <v>165</v>
      </c>
      <c r="E194" s="132" t="s">
        <v>3368</v>
      </c>
      <c r="F194" s="133" t="s">
        <v>3369</v>
      </c>
      <c r="G194" s="134" t="s">
        <v>1645</v>
      </c>
      <c r="H194" s="135">
        <v>4</v>
      </c>
      <c r="I194" s="136"/>
      <c r="J194" s="137">
        <f t="shared" si="10"/>
        <v>0</v>
      </c>
      <c r="K194" s="133" t="s">
        <v>1</v>
      </c>
      <c r="L194" s="31"/>
      <c r="M194" s="138" t="s">
        <v>1</v>
      </c>
      <c r="N194" s="139" t="s">
        <v>43</v>
      </c>
      <c r="P194" s="140">
        <f t="shared" si="11"/>
        <v>0</v>
      </c>
      <c r="Q194" s="140">
        <v>0</v>
      </c>
      <c r="R194" s="140">
        <f t="shared" si="12"/>
        <v>0</v>
      </c>
      <c r="S194" s="140">
        <v>0</v>
      </c>
      <c r="T194" s="141">
        <f t="shared" si="13"/>
        <v>0</v>
      </c>
      <c r="AR194" s="142" t="s">
        <v>245</v>
      </c>
      <c r="AT194" s="142" t="s">
        <v>165</v>
      </c>
      <c r="AU194" s="142" t="s">
        <v>86</v>
      </c>
      <c r="AY194" s="16" t="s">
        <v>162</v>
      </c>
      <c r="BE194" s="143">
        <f t="shared" si="14"/>
        <v>0</v>
      </c>
      <c r="BF194" s="143">
        <f t="shared" si="15"/>
        <v>0</v>
      </c>
      <c r="BG194" s="143">
        <f t="shared" si="16"/>
        <v>0</v>
      </c>
      <c r="BH194" s="143">
        <f t="shared" si="17"/>
        <v>0</v>
      </c>
      <c r="BI194" s="143">
        <f t="shared" si="18"/>
        <v>0</v>
      </c>
      <c r="BJ194" s="16" t="s">
        <v>86</v>
      </c>
      <c r="BK194" s="143">
        <f t="shared" si="19"/>
        <v>0</v>
      </c>
      <c r="BL194" s="16" t="s">
        <v>245</v>
      </c>
      <c r="BM194" s="142" t="s">
        <v>1085</v>
      </c>
    </row>
    <row r="195" spans="2:65" s="1" customFormat="1" ht="24.2" customHeight="1">
      <c r="B195" s="31"/>
      <c r="C195" s="173" t="s">
        <v>479</v>
      </c>
      <c r="D195" s="173" t="s">
        <v>644</v>
      </c>
      <c r="E195" s="174" t="s">
        <v>3370</v>
      </c>
      <c r="F195" s="175" t="s">
        <v>3369</v>
      </c>
      <c r="G195" s="176" t="s">
        <v>1645</v>
      </c>
      <c r="H195" s="177">
        <v>4</v>
      </c>
      <c r="I195" s="178"/>
      <c r="J195" s="179">
        <f t="shared" si="10"/>
        <v>0</v>
      </c>
      <c r="K195" s="175" t="s">
        <v>1</v>
      </c>
      <c r="L195" s="180"/>
      <c r="M195" s="181" t="s">
        <v>1</v>
      </c>
      <c r="N195" s="182" t="s">
        <v>43</v>
      </c>
      <c r="P195" s="140">
        <f t="shared" si="11"/>
        <v>0</v>
      </c>
      <c r="Q195" s="140">
        <v>0</v>
      </c>
      <c r="R195" s="140">
        <f t="shared" si="12"/>
        <v>0</v>
      </c>
      <c r="S195" s="140">
        <v>0</v>
      </c>
      <c r="T195" s="141">
        <f t="shared" si="13"/>
        <v>0</v>
      </c>
      <c r="AR195" s="142" t="s">
        <v>318</v>
      </c>
      <c r="AT195" s="142" t="s">
        <v>644</v>
      </c>
      <c r="AU195" s="142" t="s">
        <v>86</v>
      </c>
      <c r="AY195" s="16" t="s">
        <v>162</v>
      </c>
      <c r="BE195" s="143">
        <f t="shared" si="14"/>
        <v>0</v>
      </c>
      <c r="BF195" s="143">
        <f t="shared" si="15"/>
        <v>0</v>
      </c>
      <c r="BG195" s="143">
        <f t="shared" si="16"/>
        <v>0</v>
      </c>
      <c r="BH195" s="143">
        <f t="shared" si="17"/>
        <v>0</v>
      </c>
      <c r="BI195" s="143">
        <f t="shared" si="18"/>
        <v>0</v>
      </c>
      <c r="BJ195" s="16" t="s">
        <v>86</v>
      </c>
      <c r="BK195" s="143">
        <f t="shared" si="19"/>
        <v>0</v>
      </c>
      <c r="BL195" s="16" t="s">
        <v>245</v>
      </c>
      <c r="BM195" s="142" t="s">
        <v>1098</v>
      </c>
    </row>
    <row r="196" spans="2:65" s="1" customFormat="1" ht="24.2" customHeight="1">
      <c r="B196" s="31"/>
      <c r="C196" s="131" t="s">
        <v>485</v>
      </c>
      <c r="D196" s="131" t="s">
        <v>165</v>
      </c>
      <c r="E196" s="132" t="s">
        <v>3371</v>
      </c>
      <c r="F196" s="133" t="s">
        <v>3372</v>
      </c>
      <c r="G196" s="134" t="s">
        <v>1645</v>
      </c>
      <c r="H196" s="135">
        <v>2</v>
      </c>
      <c r="I196" s="136"/>
      <c r="J196" s="137">
        <f t="shared" si="10"/>
        <v>0</v>
      </c>
      <c r="K196" s="133" t="s">
        <v>1</v>
      </c>
      <c r="L196" s="31"/>
      <c r="M196" s="138" t="s">
        <v>1</v>
      </c>
      <c r="N196" s="139" t="s">
        <v>43</v>
      </c>
      <c r="P196" s="140">
        <f t="shared" si="11"/>
        <v>0</v>
      </c>
      <c r="Q196" s="140">
        <v>0</v>
      </c>
      <c r="R196" s="140">
        <f t="shared" si="12"/>
        <v>0</v>
      </c>
      <c r="S196" s="140">
        <v>0</v>
      </c>
      <c r="T196" s="141">
        <f t="shared" si="13"/>
        <v>0</v>
      </c>
      <c r="AR196" s="142" t="s">
        <v>245</v>
      </c>
      <c r="AT196" s="142" t="s">
        <v>165</v>
      </c>
      <c r="AU196" s="142" t="s">
        <v>86</v>
      </c>
      <c r="AY196" s="16" t="s">
        <v>162</v>
      </c>
      <c r="BE196" s="143">
        <f t="shared" si="14"/>
        <v>0</v>
      </c>
      <c r="BF196" s="143">
        <f t="shared" si="15"/>
        <v>0</v>
      </c>
      <c r="BG196" s="143">
        <f t="shared" si="16"/>
        <v>0</v>
      </c>
      <c r="BH196" s="143">
        <f t="shared" si="17"/>
        <v>0</v>
      </c>
      <c r="BI196" s="143">
        <f t="shared" si="18"/>
        <v>0</v>
      </c>
      <c r="BJ196" s="16" t="s">
        <v>86</v>
      </c>
      <c r="BK196" s="143">
        <f t="shared" si="19"/>
        <v>0</v>
      </c>
      <c r="BL196" s="16" t="s">
        <v>245</v>
      </c>
      <c r="BM196" s="142" t="s">
        <v>1107</v>
      </c>
    </row>
    <row r="197" spans="2:65" s="1" customFormat="1" ht="24.2" customHeight="1">
      <c r="B197" s="31"/>
      <c r="C197" s="173" t="s">
        <v>489</v>
      </c>
      <c r="D197" s="173" t="s">
        <v>644</v>
      </c>
      <c r="E197" s="174" t="s">
        <v>3373</v>
      </c>
      <c r="F197" s="175" t="s">
        <v>3372</v>
      </c>
      <c r="G197" s="176" t="s">
        <v>1645</v>
      </c>
      <c r="H197" s="177">
        <v>2</v>
      </c>
      <c r="I197" s="178"/>
      <c r="J197" s="179">
        <f t="shared" si="10"/>
        <v>0</v>
      </c>
      <c r="K197" s="175" t="s">
        <v>1</v>
      </c>
      <c r="L197" s="180"/>
      <c r="M197" s="181" t="s">
        <v>1</v>
      </c>
      <c r="N197" s="182" t="s">
        <v>43</v>
      </c>
      <c r="P197" s="140">
        <f t="shared" si="11"/>
        <v>0</v>
      </c>
      <c r="Q197" s="140">
        <v>0</v>
      </c>
      <c r="R197" s="140">
        <f t="shared" si="12"/>
        <v>0</v>
      </c>
      <c r="S197" s="140">
        <v>0</v>
      </c>
      <c r="T197" s="141">
        <f t="shared" si="13"/>
        <v>0</v>
      </c>
      <c r="AR197" s="142" t="s">
        <v>318</v>
      </c>
      <c r="AT197" s="142" t="s">
        <v>644</v>
      </c>
      <c r="AU197" s="142" t="s">
        <v>86</v>
      </c>
      <c r="AY197" s="16" t="s">
        <v>162</v>
      </c>
      <c r="BE197" s="143">
        <f t="shared" si="14"/>
        <v>0</v>
      </c>
      <c r="BF197" s="143">
        <f t="shared" si="15"/>
        <v>0</v>
      </c>
      <c r="BG197" s="143">
        <f t="shared" si="16"/>
        <v>0</v>
      </c>
      <c r="BH197" s="143">
        <f t="shared" si="17"/>
        <v>0</v>
      </c>
      <c r="BI197" s="143">
        <f t="shared" si="18"/>
        <v>0</v>
      </c>
      <c r="BJ197" s="16" t="s">
        <v>86</v>
      </c>
      <c r="BK197" s="143">
        <f t="shared" si="19"/>
        <v>0</v>
      </c>
      <c r="BL197" s="16" t="s">
        <v>245</v>
      </c>
      <c r="BM197" s="142" t="s">
        <v>1117</v>
      </c>
    </row>
    <row r="198" spans="2:65" s="1" customFormat="1" ht="24.2" customHeight="1">
      <c r="B198" s="31"/>
      <c r="C198" s="131" t="s">
        <v>493</v>
      </c>
      <c r="D198" s="131" t="s">
        <v>165</v>
      </c>
      <c r="E198" s="132" t="s">
        <v>3374</v>
      </c>
      <c r="F198" s="133" t="s">
        <v>3375</v>
      </c>
      <c r="G198" s="134" t="s">
        <v>1645</v>
      </c>
      <c r="H198" s="135">
        <v>4</v>
      </c>
      <c r="I198" s="136"/>
      <c r="J198" s="137">
        <f t="shared" si="10"/>
        <v>0</v>
      </c>
      <c r="K198" s="133" t="s">
        <v>1</v>
      </c>
      <c r="L198" s="31"/>
      <c r="M198" s="138" t="s">
        <v>1</v>
      </c>
      <c r="N198" s="139" t="s">
        <v>43</v>
      </c>
      <c r="P198" s="140">
        <f t="shared" si="11"/>
        <v>0</v>
      </c>
      <c r="Q198" s="140">
        <v>0</v>
      </c>
      <c r="R198" s="140">
        <f t="shared" si="12"/>
        <v>0</v>
      </c>
      <c r="S198" s="140">
        <v>0</v>
      </c>
      <c r="T198" s="141">
        <f t="shared" si="13"/>
        <v>0</v>
      </c>
      <c r="AR198" s="142" t="s">
        <v>245</v>
      </c>
      <c r="AT198" s="142" t="s">
        <v>165</v>
      </c>
      <c r="AU198" s="142" t="s">
        <v>86</v>
      </c>
      <c r="AY198" s="16" t="s">
        <v>162</v>
      </c>
      <c r="BE198" s="143">
        <f t="shared" si="14"/>
        <v>0</v>
      </c>
      <c r="BF198" s="143">
        <f t="shared" si="15"/>
        <v>0</v>
      </c>
      <c r="BG198" s="143">
        <f t="shared" si="16"/>
        <v>0</v>
      </c>
      <c r="BH198" s="143">
        <f t="shared" si="17"/>
        <v>0</v>
      </c>
      <c r="BI198" s="143">
        <f t="shared" si="18"/>
        <v>0</v>
      </c>
      <c r="BJ198" s="16" t="s">
        <v>86</v>
      </c>
      <c r="BK198" s="143">
        <f t="shared" si="19"/>
        <v>0</v>
      </c>
      <c r="BL198" s="16" t="s">
        <v>245</v>
      </c>
      <c r="BM198" s="142" t="s">
        <v>1127</v>
      </c>
    </row>
    <row r="199" spans="2:65" s="1" customFormat="1" ht="24.2" customHeight="1">
      <c r="B199" s="31"/>
      <c r="C199" s="173" t="s">
        <v>499</v>
      </c>
      <c r="D199" s="173" t="s">
        <v>644</v>
      </c>
      <c r="E199" s="174" t="s">
        <v>3376</v>
      </c>
      <c r="F199" s="175" t="s">
        <v>3375</v>
      </c>
      <c r="G199" s="176" t="s">
        <v>1645</v>
      </c>
      <c r="H199" s="177">
        <v>4</v>
      </c>
      <c r="I199" s="178"/>
      <c r="J199" s="179">
        <f t="shared" si="10"/>
        <v>0</v>
      </c>
      <c r="K199" s="175" t="s">
        <v>1</v>
      </c>
      <c r="L199" s="180"/>
      <c r="M199" s="181" t="s">
        <v>1</v>
      </c>
      <c r="N199" s="182" t="s">
        <v>43</v>
      </c>
      <c r="P199" s="140">
        <f t="shared" si="11"/>
        <v>0</v>
      </c>
      <c r="Q199" s="140">
        <v>0</v>
      </c>
      <c r="R199" s="140">
        <f t="shared" si="12"/>
        <v>0</v>
      </c>
      <c r="S199" s="140">
        <v>0</v>
      </c>
      <c r="T199" s="141">
        <f t="shared" si="13"/>
        <v>0</v>
      </c>
      <c r="AR199" s="142" t="s">
        <v>318</v>
      </c>
      <c r="AT199" s="142" t="s">
        <v>644</v>
      </c>
      <c r="AU199" s="142" t="s">
        <v>86</v>
      </c>
      <c r="AY199" s="16" t="s">
        <v>162</v>
      </c>
      <c r="BE199" s="143">
        <f t="shared" si="14"/>
        <v>0</v>
      </c>
      <c r="BF199" s="143">
        <f t="shared" si="15"/>
        <v>0</v>
      </c>
      <c r="BG199" s="143">
        <f t="shared" si="16"/>
        <v>0</v>
      </c>
      <c r="BH199" s="143">
        <f t="shared" si="17"/>
        <v>0</v>
      </c>
      <c r="BI199" s="143">
        <f t="shared" si="18"/>
        <v>0</v>
      </c>
      <c r="BJ199" s="16" t="s">
        <v>86</v>
      </c>
      <c r="BK199" s="143">
        <f t="shared" si="19"/>
        <v>0</v>
      </c>
      <c r="BL199" s="16" t="s">
        <v>245</v>
      </c>
      <c r="BM199" s="142" t="s">
        <v>1133</v>
      </c>
    </row>
    <row r="200" spans="2:65" s="1" customFormat="1" ht="24.2" customHeight="1">
      <c r="B200" s="31"/>
      <c r="C200" s="131" t="s">
        <v>503</v>
      </c>
      <c r="D200" s="131" t="s">
        <v>165</v>
      </c>
      <c r="E200" s="132" t="s">
        <v>3377</v>
      </c>
      <c r="F200" s="133" t="s">
        <v>3378</v>
      </c>
      <c r="G200" s="134" t="s">
        <v>3326</v>
      </c>
      <c r="H200" s="135">
        <v>90</v>
      </c>
      <c r="I200" s="136"/>
      <c r="J200" s="137">
        <f t="shared" si="10"/>
        <v>0</v>
      </c>
      <c r="K200" s="133" t="s">
        <v>1</v>
      </c>
      <c r="L200" s="31"/>
      <c r="M200" s="138" t="s">
        <v>1</v>
      </c>
      <c r="N200" s="139" t="s">
        <v>43</v>
      </c>
      <c r="P200" s="140">
        <f t="shared" si="11"/>
        <v>0</v>
      </c>
      <c r="Q200" s="140">
        <v>0</v>
      </c>
      <c r="R200" s="140">
        <f t="shared" si="12"/>
        <v>0</v>
      </c>
      <c r="S200" s="140">
        <v>0</v>
      </c>
      <c r="T200" s="141">
        <f t="shared" si="13"/>
        <v>0</v>
      </c>
      <c r="AR200" s="142" t="s">
        <v>245</v>
      </c>
      <c r="AT200" s="142" t="s">
        <v>165</v>
      </c>
      <c r="AU200" s="142" t="s">
        <v>86</v>
      </c>
      <c r="AY200" s="16" t="s">
        <v>162</v>
      </c>
      <c r="BE200" s="143">
        <f t="shared" si="14"/>
        <v>0</v>
      </c>
      <c r="BF200" s="143">
        <f t="shared" si="15"/>
        <v>0</v>
      </c>
      <c r="BG200" s="143">
        <f t="shared" si="16"/>
        <v>0</v>
      </c>
      <c r="BH200" s="143">
        <f t="shared" si="17"/>
        <v>0</v>
      </c>
      <c r="BI200" s="143">
        <f t="shared" si="18"/>
        <v>0</v>
      </c>
      <c r="BJ200" s="16" t="s">
        <v>86</v>
      </c>
      <c r="BK200" s="143">
        <f t="shared" si="19"/>
        <v>0</v>
      </c>
      <c r="BL200" s="16" t="s">
        <v>245</v>
      </c>
      <c r="BM200" s="142" t="s">
        <v>1141</v>
      </c>
    </row>
    <row r="201" spans="2:65" s="1" customFormat="1" ht="24.2" customHeight="1">
      <c r="B201" s="31"/>
      <c r="C201" s="173" t="s">
        <v>509</v>
      </c>
      <c r="D201" s="173" t="s">
        <v>644</v>
      </c>
      <c r="E201" s="174" t="s">
        <v>3379</v>
      </c>
      <c r="F201" s="175" t="s">
        <v>3378</v>
      </c>
      <c r="G201" s="176" t="s">
        <v>3326</v>
      </c>
      <c r="H201" s="177">
        <v>90</v>
      </c>
      <c r="I201" s="178"/>
      <c r="J201" s="179">
        <f t="shared" si="10"/>
        <v>0</v>
      </c>
      <c r="K201" s="175" t="s">
        <v>1</v>
      </c>
      <c r="L201" s="180"/>
      <c r="M201" s="181" t="s">
        <v>1</v>
      </c>
      <c r="N201" s="182" t="s">
        <v>43</v>
      </c>
      <c r="P201" s="140">
        <f t="shared" si="11"/>
        <v>0</v>
      </c>
      <c r="Q201" s="140">
        <v>0</v>
      </c>
      <c r="R201" s="140">
        <f t="shared" si="12"/>
        <v>0</v>
      </c>
      <c r="S201" s="140">
        <v>0</v>
      </c>
      <c r="T201" s="141">
        <f t="shared" si="13"/>
        <v>0</v>
      </c>
      <c r="AR201" s="142" t="s">
        <v>318</v>
      </c>
      <c r="AT201" s="142" t="s">
        <v>644</v>
      </c>
      <c r="AU201" s="142" t="s">
        <v>86</v>
      </c>
      <c r="AY201" s="16" t="s">
        <v>162</v>
      </c>
      <c r="BE201" s="143">
        <f t="shared" si="14"/>
        <v>0</v>
      </c>
      <c r="BF201" s="143">
        <f t="shared" si="15"/>
        <v>0</v>
      </c>
      <c r="BG201" s="143">
        <f t="shared" si="16"/>
        <v>0</v>
      </c>
      <c r="BH201" s="143">
        <f t="shared" si="17"/>
        <v>0</v>
      </c>
      <c r="BI201" s="143">
        <f t="shared" si="18"/>
        <v>0</v>
      </c>
      <c r="BJ201" s="16" t="s">
        <v>86</v>
      </c>
      <c r="BK201" s="143">
        <f t="shared" si="19"/>
        <v>0</v>
      </c>
      <c r="BL201" s="16" t="s">
        <v>245</v>
      </c>
      <c r="BM201" s="142" t="s">
        <v>1152</v>
      </c>
    </row>
    <row r="202" spans="2:65" s="1" customFormat="1" ht="24.2" customHeight="1">
      <c r="B202" s="31"/>
      <c r="C202" s="131" t="s">
        <v>515</v>
      </c>
      <c r="D202" s="131" t="s">
        <v>165</v>
      </c>
      <c r="E202" s="132" t="s">
        <v>3380</v>
      </c>
      <c r="F202" s="133" t="s">
        <v>3329</v>
      </c>
      <c r="G202" s="134" t="s">
        <v>644</v>
      </c>
      <c r="H202" s="135">
        <v>6</v>
      </c>
      <c r="I202" s="136"/>
      <c r="J202" s="137">
        <f t="shared" si="10"/>
        <v>0</v>
      </c>
      <c r="K202" s="133" t="s">
        <v>1</v>
      </c>
      <c r="L202" s="31"/>
      <c r="M202" s="138" t="s">
        <v>1</v>
      </c>
      <c r="N202" s="139" t="s">
        <v>43</v>
      </c>
      <c r="P202" s="140">
        <f t="shared" si="11"/>
        <v>0</v>
      </c>
      <c r="Q202" s="140">
        <v>0</v>
      </c>
      <c r="R202" s="140">
        <f t="shared" si="12"/>
        <v>0</v>
      </c>
      <c r="S202" s="140">
        <v>0</v>
      </c>
      <c r="T202" s="141">
        <f t="shared" si="13"/>
        <v>0</v>
      </c>
      <c r="AR202" s="142" t="s">
        <v>245</v>
      </c>
      <c r="AT202" s="142" t="s">
        <v>165</v>
      </c>
      <c r="AU202" s="142" t="s">
        <v>86</v>
      </c>
      <c r="AY202" s="16" t="s">
        <v>162</v>
      </c>
      <c r="BE202" s="143">
        <f t="shared" si="14"/>
        <v>0</v>
      </c>
      <c r="BF202" s="143">
        <f t="shared" si="15"/>
        <v>0</v>
      </c>
      <c r="BG202" s="143">
        <f t="shared" si="16"/>
        <v>0</v>
      </c>
      <c r="BH202" s="143">
        <f t="shared" si="17"/>
        <v>0</v>
      </c>
      <c r="BI202" s="143">
        <f t="shared" si="18"/>
        <v>0</v>
      </c>
      <c r="BJ202" s="16" t="s">
        <v>86</v>
      </c>
      <c r="BK202" s="143">
        <f t="shared" si="19"/>
        <v>0</v>
      </c>
      <c r="BL202" s="16" t="s">
        <v>245</v>
      </c>
      <c r="BM202" s="142" t="s">
        <v>1162</v>
      </c>
    </row>
    <row r="203" spans="2:65" s="1" customFormat="1" ht="24.2" customHeight="1">
      <c r="B203" s="31"/>
      <c r="C203" s="173" t="s">
        <v>519</v>
      </c>
      <c r="D203" s="173" t="s">
        <v>644</v>
      </c>
      <c r="E203" s="174" t="s">
        <v>3381</v>
      </c>
      <c r="F203" s="175" t="s">
        <v>3329</v>
      </c>
      <c r="G203" s="176" t="s">
        <v>644</v>
      </c>
      <c r="H203" s="177">
        <v>6</v>
      </c>
      <c r="I203" s="178"/>
      <c r="J203" s="179">
        <f t="shared" si="10"/>
        <v>0</v>
      </c>
      <c r="K203" s="175" t="s">
        <v>1</v>
      </c>
      <c r="L203" s="180"/>
      <c r="M203" s="181" t="s">
        <v>1</v>
      </c>
      <c r="N203" s="182" t="s">
        <v>43</v>
      </c>
      <c r="P203" s="140">
        <f t="shared" si="11"/>
        <v>0</v>
      </c>
      <c r="Q203" s="140">
        <v>0</v>
      </c>
      <c r="R203" s="140">
        <f t="shared" si="12"/>
        <v>0</v>
      </c>
      <c r="S203" s="140">
        <v>0</v>
      </c>
      <c r="T203" s="141">
        <f t="shared" si="13"/>
        <v>0</v>
      </c>
      <c r="AR203" s="142" t="s">
        <v>318</v>
      </c>
      <c r="AT203" s="142" t="s">
        <v>644</v>
      </c>
      <c r="AU203" s="142" t="s">
        <v>86</v>
      </c>
      <c r="AY203" s="16" t="s">
        <v>162</v>
      </c>
      <c r="BE203" s="143">
        <f t="shared" si="14"/>
        <v>0</v>
      </c>
      <c r="BF203" s="143">
        <f t="shared" si="15"/>
        <v>0</v>
      </c>
      <c r="BG203" s="143">
        <f t="shared" si="16"/>
        <v>0</v>
      </c>
      <c r="BH203" s="143">
        <f t="shared" si="17"/>
        <v>0</v>
      </c>
      <c r="BI203" s="143">
        <f t="shared" si="18"/>
        <v>0</v>
      </c>
      <c r="BJ203" s="16" t="s">
        <v>86</v>
      </c>
      <c r="BK203" s="143">
        <f t="shared" si="19"/>
        <v>0</v>
      </c>
      <c r="BL203" s="16" t="s">
        <v>245</v>
      </c>
      <c r="BM203" s="142" t="s">
        <v>1171</v>
      </c>
    </row>
    <row r="204" spans="2:65" s="1" customFormat="1" ht="24.2" customHeight="1">
      <c r="B204" s="31"/>
      <c r="C204" s="131" t="s">
        <v>523</v>
      </c>
      <c r="D204" s="131" t="s">
        <v>165</v>
      </c>
      <c r="E204" s="132" t="s">
        <v>3382</v>
      </c>
      <c r="F204" s="133" t="s">
        <v>3332</v>
      </c>
      <c r="G204" s="134" t="s">
        <v>644</v>
      </c>
      <c r="H204" s="135">
        <v>15</v>
      </c>
      <c r="I204" s="136"/>
      <c r="J204" s="137">
        <f t="shared" si="10"/>
        <v>0</v>
      </c>
      <c r="K204" s="133" t="s">
        <v>1</v>
      </c>
      <c r="L204" s="31"/>
      <c r="M204" s="138" t="s">
        <v>1</v>
      </c>
      <c r="N204" s="139" t="s">
        <v>43</v>
      </c>
      <c r="P204" s="140">
        <f t="shared" si="11"/>
        <v>0</v>
      </c>
      <c r="Q204" s="140">
        <v>0</v>
      </c>
      <c r="R204" s="140">
        <f t="shared" si="12"/>
        <v>0</v>
      </c>
      <c r="S204" s="140">
        <v>0</v>
      </c>
      <c r="T204" s="141">
        <f t="shared" si="13"/>
        <v>0</v>
      </c>
      <c r="AR204" s="142" t="s">
        <v>245</v>
      </c>
      <c r="AT204" s="142" t="s">
        <v>165</v>
      </c>
      <c r="AU204" s="142" t="s">
        <v>86</v>
      </c>
      <c r="AY204" s="16" t="s">
        <v>162</v>
      </c>
      <c r="BE204" s="143">
        <f t="shared" si="14"/>
        <v>0</v>
      </c>
      <c r="BF204" s="143">
        <f t="shared" si="15"/>
        <v>0</v>
      </c>
      <c r="BG204" s="143">
        <f t="shared" si="16"/>
        <v>0</v>
      </c>
      <c r="BH204" s="143">
        <f t="shared" si="17"/>
        <v>0</v>
      </c>
      <c r="BI204" s="143">
        <f t="shared" si="18"/>
        <v>0</v>
      </c>
      <c r="BJ204" s="16" t="s">
        <v>86</v>
      </c>
      <c r="BK204" s="143">
        <f t="shared" si="19"/>
        <v>0</v>
      </c>
      <c r="BL204" s="16" t="s">
        <v>245</v>
      </c>
      <c r="BM204" s="142" t="s">
        <v>1181</v>
      </c>
    </row>
    <row r="205" spans="2:65" s="1" customFormat="1" ht="24.2" customHeight="1">
      <c r="B205" s="31"/>
      <c r="C205" s="173" t="s">
        <v>830</v>
      </c>
      <c r="D205" s="173" t="s">
        <v>644</v>
      </c>
      <c r="E205" s="174" t="s">
        <v>3383</v>
      </c>
      <c r="F205" s="175" t="s">
        <v>3332</v>
      </c>
      <c r="G205" s="176" t="s">
        <v>644</v>
      </c>
      <c r="H205" s="177">
        <v>15</v>
      </c>
      <c r="I205" s="178"/>
      <c r="J205" s="179">
        <f t="shared" si="10"/>
        <v>0</v>
      </c>
      <c r="K205" s="175" t="s">
        <v>1</v>
      </c>
      <c r="L205" s="180"/>
      <c r="M205" s="181" t="s">
        <v>1</v>
      </c>
      <c r="N205" s="182" t="s">
        <v>43</v>
      </c>
      <c r="P205" s="140">
        <f t="shared" si="11"/>
        <v>0</v>
      </c>
      <c r="Q205" s="140">
        <v>0</v>
      </c>
      <c r="R205" s="140">
        <f t="shared" si="12"/>
        <v>0</v>
      </c>
      <c r="S205" s="140">
        <v>0</v>
      </c>
      <c r="T205" s="141">
        <f t="shared" si="13"/>
        <v>0</v>
      </c>
      <c r="AR205" s="142" t="s">
        <v>318</v>
      </c>
      <c r="AT205" s="142" t="s">
        <v>644</v>
      </c>
      <c r="AU205" s="142" t="s">
        <v>86</v>
      </c>
      <c r="AY205" s="16" t="s">
        <v>162</v>
      </c>
      <c r="BE205" s="143">
        <f t="shared" si="14"/>
        <v>0</v>
      </c>
      <c r="BF205" s="143">
        <f t="shared" si="15"/>
        <v>0</v>
      </c>
      <c r="BG205" s="143">
        <f t="shared" si="16"/>
        <v>0</v>
      </c>
      <c r="BH205" s="143">
        <f t="shared" si="17"/>
        <v>0</v>
      </c>
      <c r="BI205" s="143">
        <f t="shared" si="18"/>
        <v>0</v>
      </c>
      <c r="BJ205" s="16" t="s">
        <v>86</v>
      </c>
      <c r="BK205" s="143">
        <f t="shared" si="19"/>
        <v>0</v>
      </c>
      <c r="BL205" s="16" t="s">
        <v>245</v>
      </c>
      <c r="BM205" s="142" t="s">
        <v>1190</v>
      </c>
    </row>
    <row r="206" spans="2:65" s="1" customFormat="1" ht="33" customHeight="1">
      <c r="B206" s="31"/>
      <c r="C206" s="131" t="s">
        <v>835</v>
      </c>
      <c r="D206" s="131" t="s">
        <v>165</v>
      </c>
      <c r="E206" s="132" t="s">
        <v>3384</v>
      </c>
      <c r="F206" s="133" t="s">
        <v>3335</v>
      </c>
      <c r="G206" s="134" t="s">
        <v>3326</v>
      </c>
      <c r="H206" s="135">
        <v>30</v>
      </c>
      <c r="I206" s="136"/>
      <c r="J206" s="137">
        <f t="shared" si="10"/>
        <v>0</v>
      </c>
      <c r="K206" s="133" t="s">
        <v>1</v>
      </c>
      <c r="L206" s="31"/>
      <c r="M206" s="138" t="s">
        <v>1</v>
      </c>
      <c r="N206" s="139" t="s">
        <v>43</v>
      </c>
      <c r="P206" s="140">
        <f t="shared" si="11"/>
        <v>0</v>
      </c>
      <c r="Q206" s="140">
        <v>0</v>
      </c>
      <c r="R206" s="140">
        <f t="shared" si="12"/>
        <v>0</v>
      </c>
      <c r="S206" s="140">
        <v>0</v>
      </c>
      <c r="T206" s="141">
        <f t="shared" si="13"/>
        <v>0</v>
      </c>
      <c r="AR206" s="142" t="s">
        <v>245</v>
      </c>
      <c r="AT206" s="142" t="s">
        <v>165</v>
      </c>
      <c r="AU206" s="142" t="s">
        <v>86</v>
      </c>
      <c r="AY206" s="16" t="s">
        <v>162</v>
      </c>
      <c r="BE206" s="143">
        <f t="shared" si="14"/>
        <v>0</v>
      </c>
      <c r="BF206" s="143">
        <f t="shared" si="15"/>
        <v>0</v>
      </c>
      <c r="BG206" s="143">
        <f t="shared" si="16"/>
        <v>0</v>
      </c>
      <c r="BH206" s="143">
        <f t="shared" si="17"/>
        <v>0</v>
      </c>
      <c r="BI206" s="143">
        <f t="shared" si="18"/>
        <v>0</v>
      </c>
      <c r="BJ206" s="16" t="s">
        <v>86</v>
      </c>
      <c r="BK206" s="143">
        <f t="shared" si="19"/>
        <v>0</v>
      </c>
      <c r="BL206" s="16" t="s">
        <v>245</v>
      </c>
      <c r="BM206" s="142" t="s">
        <v>1198</v>
      </c>
    </row>
    <row r="207" spans="2:65" s="1" customFormat="1" ht="33" customHeight="1">
      <c r="B207" s="31"/>
      <c r="C207" s="173" t="s">
        <v>839</v>
      </c>
      <c r="D207" s="173" t="s">
        <v>644</v>
      </c>
      <c r="E207" s="174" t="s">
        <v>3385</v>
      </c>
      <c r="F207" s="175" t="s">
        <v>3335</v>
      </c>
      <c r="G207" s="176" t="s">
        <v>3326</v>
      </c>
      <c r="H207" s="177">
        <v>30</v>
      </c>
      <c r="I207" s="178"/>
      <c r="J207" s="179">
        <f t="shared" si="10"/>
        <v>0</v>
      </c>
      <c r="K207" s="175" t="s">
        <v>1</v>
      </c>
      <c r="L207" s="180"/>
      <c r="M207" s="181" t="s">
        <v>1</v>
      </c>
      <c r="N207" s="182" t="s">
        <v>43</v>
      </c>
      <c r="P207" s="140">
        <f t="shared" si="11"/>
        <v>0</v>
      </c>
      <c r="Q207" s="140">
        <v>0</v>
      </c>
      <c r="R207" s="140">
        <f t="shared" si="12"/>
        <v>0</v>
      </c>
      <c r="S207" s="140">
        <v>0</v>
      </c>
      <c r="T207" s="141">
        <f t="shared" si="13"/>
        <v>0</v>
      </c>
      <c r="AR207" s="142" t="s">
        <v>318</v>
      </c>
      <c r="AT207" s="142" t="s">
        <v>644</v>
      </c>
      <c r="AU207" s="142" t="s">
        <v>86</v>
      </c>
      <c r="AY207" s="16" t="s">
        <v>162</v>
      </c>
      <c r="BE207" s="143">
        <f t="shared" si="14"/>
        <v>0</v>
      </c>
      <c r="BF207" s="143">
        <f t="shared" si="15"/>
        <v>0</v>
      </c>
      <c r="BG207" s="143">
        <f t="shared" si="16"/>
        <v>0</v>
      </c>
      <c r="BH207" s="143">
        <f t="shared" si="17"/>
        <v>0</v>
      </c>
      <c r="BI207" s="143">
        <f t="shared" si="18"/>
        <v>0</v>
      </c>
      <c r="BJ207" s="16" t="s">
        <v>86</v>
      </c>
      <c r="BK207" s="143">
        <f t="shared" si="19"/>
        <v>0</v>
      </c>
      <c r="BL207" s="16" t="s">
        <v>245</v>
      </c>
      <c r="BM207" s="142" t="s">
        <v>1206</v>
      </c>
    </row>
    <row r="208" spans="2:65" s="1" customFormat="1" ht="24.2" customHeight="1">
      <c r="B208" s="31"/>
      <c r="C208" s="131" t="s">
        <v>843</v>
      </c>
      <c r="D208" s="131" t="s">
        <v>165</v>
      </c>
      <c r="E208" s="132" t="s">
        <v>3386</v>
      </c>
      <c r="F208" s="133" t="s">
        <v>3338</v>
      </c>
      <c r="G208" s="134" t="s">
        <v>3326</v>
      </c>
      <c r="H208" s="135">
        <v>40</v>
      </c>
      <c r="I208" s="136"/>
      <c r="J208" s="137">
        <f t="shared" si="10"/>
        <v>0</v>
      </c>
      <c r="K208" s="133" t="s">
        <v>1</v>
      </c>
      <c r="L208" s="31"/>
      <c r="M208" s="138" t="s">
        <v>1</v>
      </c>
      <c r="N208" s="139" t="s">
        <v>43</v>
      </c>
      <c r="P208" s="140">
        <f t="shared" si="11"/>
        <v>0</v>
      </c>
      <c r="Q208" s="140">
        <v>0</v>
      </c>
      <c r="R208" s="140">
        <f t="shared" si="12"/>
        <v>0</v>
      </c>
      <c r="S208" s="140">
        <v>0</v>
      </c>
      <c r="T208" s="141">
        <f t="shared" si="13"/>
        <v>0</v>
      </c>
      <c r="AR208" s="142" t="s">
        <v>245</v>
      </c>
      <c r="AT208" s="142" t="s">
        <v>165</v>
      </c>
      <c r="AU208" s="142" t="s">
        <v>86</v>
      </c>
      <c r="AY208" s="16" t="s">
        <v>162</v>
      </c>
      <c r="BE208" s="143">
        <f t="shared" si="14"/>
        <v>0</v>
      </c>
      <c r="BF208" s="143">
        <f t="shared" si="15"/>
        <v>0</v>
      </c>
      <c r="BG208" s="143">
        <f t="shared" si="16"/>
        <v>0</v>
      </c>
      <c r="BH208" s="143">
        <f t="shared" si="17"/>
        <v>0</v>
      </c>
      <c r="BI208" s="143">
        <f t="shared" si="18"/>
        <v>0</v>
      </c>
      <c r="BJ208" s="16" t="s">
        <v>86</v>
      </c>
      <c r="BK208" s="143">
        <f t="shared" si="19"/>
        <v>0</v>
      </c>
      <c r="BL208" s="16" t="s">
        <v>245</v>
      </c>
      <c r="BM208" s="142" t="s">
        <v>1214</v>
      </c>
    </row>
    <row r="209" spans="2:65" s="1" customFormat="1" ht="24.2" customHeight="1">
      <c r="B209" s="31"/>
      <c r="C209" s="173" t="s">
        <v>848</v>
      </c>
      <c r="D209" s="173" t="s">
        <v>644</v>
      </c>
      <c r="E209" s="174" t="s">
        <v>3387</v>
      </c>
      <c r="F209" s="175" t="s">
        <v>3338</v>
      </c>
      <c r="G209" s="176" t="s">
        <v>3326</v>
      </c>
      <c r="H209" s="177">
        <v>40</v>
      </c>
      <c r="I209" s="178"/>
      <c r="J209" s="179">
        <f t="shared" si="10"/>
        <v>0</v>
      </c>
      <c r="K209" s="175" t="s">
        <v>1</v>
      </c>
      <c r="L209" s="180"/>
      <c r="M209" s="181" t="s">
        <v>1</v>
      </c>
      <c r="N209" s="182" t="s">
        <v>43</v>
      </c>
      <c r="P209" s="140">
        <f t="shared" si="11"/>
        <v>0</v>
      </c>
      <c r="Q209" s="140">
        <v>0</v>
      </c>
      <c r="R209" s="140">
        <f t="shared" si="12"/>
        <v>0</v>
      </c>
      <c r="S209" s="140">
        <v>0</v>
      </c>
      <c r="T209" s="141">
        <f t="shared" si="13"/>
        <v>0</v>
      </c>
      <c r="AR209" s="142" t="s">
        <v>318</v>
      </c>
      <c r="AT209" s="142" t="s">
        <v>644</v>
      </c>
      <c r="AU209" s="142" t="s">
        <v>86</v>
      </c>
      <c r="AY209" s="16" t="s">
        <v>162</v>
      </c>
      <c r="BE209" s="143">
        <f t="shared" si="14"/>
        <v>0</v>
      </c>
      <c r="BF209" s="143">
        <f t="shared" si="15"/>
        <v>0</v>
      </c>
      <c r="BG209" s="143">
        <f t="shared" si="16"/>
        <v>0</v>
      </c>
      <c r="BH209" s="143">
        <f t="shared" si="17"/>
        <v>0</v>
      </c>
      <c r="BI209" s="143">
        <f t="shared" si="18"/>
        <v>0</v>
      </c>
      <c r="BJ209" s="16" t="s">
        <v>86</v>
      </c>
      <c r="BK209" s="143">
        <f t="shared" si="19"/>
        <v>0</v>
      </c>
      <c r="BL209" s="16" t="s">
        <v>245</v>
      </c>
      <c r="BM209" s="142" t="s">
        <v>1223</v>
      </c>
    </row>
    <row r="210" spans="2:65" s="1" customFormat="1" ht="16.5" customHeight="1">
      <c r="B210" s="31"/>
      <c r="C210" s="131" t="s">
        <v>853</v>
      </c>
      <c r="D210" s="131" t="s">
        <v>165</v>
      </c>
      <c r="E210" s="132" t="s">
        <v>3388</v>
      </c>
      <c r="F210" s="133" t="s">
        <v>3341</v>
      </c>
      <c r="G210" s="134" t="s">
        <v>1832</v>
      </c>
      <c r="H210" s="135">
        <v>160</v>
      </c>
      <c r="I210" s="136"/>
      <c r="J210" s="137">
        <f t="shared" si="10"/>
        <v>0</v>
      </c>
      <c r="K210" s="133" t="s">
        <v>1</v>
      </c>
      <c r="L210" s="31"/>
      <c r="M210" s="138" t="s">
        <v>1</v>
      </c>
      <c r="N210" s="139" t="s">
        <v>43</v>
      </c>
      <c r="P210" s="140">
        <f t="shared" si="11"/>
        <v>0</v>
      </c>
      <c r="Q210" s="140">
        <v>0</v>
      </c>
      <c r="R210" s="140">
        <f t="shared" si="12"/>
        <v>0</v>
      </c>
      <c r="S210" s="140">
        <v>0</v>
      </c>
      <c r="T210" s="141">
        <f t="shared" si="13"/>
        <v>0</v>
      </c>
      <c r="AR210" s="142" t="s">
        <v>245</v>
      </c>
      <c r="AT210" s="142" t="s">
        <v>165</v>
      </c>
      <c r="AU210" s="142" t="s">
        <v>86</v>
      </c>
      <c r="AY210" s="16" t="s">
        <v>162</v>
      </c>
      <c r="BE210" s="143">
        <f t="shared" si="14"/>
        <v>0</v>
      </c>
      <c r="BF210" s="143">
        <f t="shared" si="15"/>
        <v>0</v>
      </c>
      <c r="BG210" s="143">
        <f t="shared" si="16"/>
        <v>0</v>
      </c>
      <c r="BH210" s="143">
        <f t="shared" si="17"/>
        <v>0</v>
      </c>
      <c r="BI210" s="143">
        <f t="shared" si="18"/>
        <v>0</v>
      </c>
      <c r="BJ210" s="16" t="s">
        <v>86</v>
      </c>
      <c r="BK210" s="143">
        <f t="shared" si="19"/>
        <v>0</v>
      </c>
      <c r="BL210" s="16" t="s">
        <v>245</v>
      </c>
      <c r="BM210" s="142" t="s">
        <v>1232</v>
      </c>
    </row>
    <row r="211" spans="2:65" s="1" customFormat="1" ht="16.5" customHeight="1">
      <c r="B211" s="31"/>
      <c r="C211" s="173" t="s">
        <v>858</v>
      </c>
      <c r="D211" s="173" t="s">
        <v>644</v>
      </c>
      <c r="E211" s="174" t="s">
        <v>3389</v>
      </c>
      <c r="F211" s="175" t="s">
        <v>3341</v>
      </c>
      <c r="G211" s="176" t="s">
        <v>1832</v>
      </c>
      <c r="H211" s="177">
        <v>160</v>
      </c>
      <c r="I211" s="178"/>
      <c r="J211" s="179">
        <f t="shared" si="10"/>
        <v>0</v>
      </c>
      <c r="K211" s="175" t="s">
        <v>1</v>
      </c>
      <c r="L211" s="180"/>
      <c r="M211" s="181" t="s">
        <v>1</v>
      </c>
      <c r="N211" s="182" t="s">
        <v>43</v>
      </c>
      <c r="P211" s="140">
        <f t="shared" si="11"/>
        <v>0</v>
      </c>
      <c r="Q211" s="140">
        <v>0</v>
      </c>
      <c r="R211" s="140">
        <f t="shared" si="12"/>
        <v>0</v>
      </c>
      <c r="S211" s="140">
        <v>0</v>
      </c>
      <c r="T211" s="141">
        <f t="shared" si="13"/>
        <v>0</v>
      </c>
      <c r="AR211" s="142" t="s">
        <v>318</v>
      </c>
      <c r="AT211" s="142" t="s">
        <v>644</v>
      </c>
      <c r="AU211" s="142" t="s">
        <v>86</v>
      </c>
      <c r="AY211" s="16" t="s">
        <v>162</v>
      </c>
      <c r="BE211" s="143">
        <f t="shared" si="14"/>
        <v>0</v>
      </c>
      <c r="BF211" s="143">
        <f t="shared" si="15"/>
        <v>0</v>
      </c>
      <c r="BG211" s="143">
        <f t="shared" si="16"/>
        <v>0</v>
      </c>
      <c r="BH211" s="143">
        <f t="shared" si="17"/>
        <v>0</v>
      </c>
      <c r="BI211" s="143">
        <f t="shared" si="18"/>
        <v>0</v>
      </c>
      <c r="BJ211" s="16" t="s">
        <v>86</v>
      </c>
      <c r="BK211" s="143">
        <f t="shared" si="19"/>
        <v>0</v>
      </c>
      <c r="BL211" s="16" t="s">
        <v>245</v>
      </c>
      <c r="BM211" s="142" t="s">
        <v>1240</v>
      </c>
    </row>
    <row r="212" spans="2:65" s="11" customFormat="1" ht="22.9" customHeight="1">
      <c r="B212" s="119"/>
      <c r="D212" s="120" t="s">
        <v>77</v>
      </c>
      <c r="E212" s="129" t="s">
        <v>88</v>
      </c>
      <c r="F212" s="129" t="s">
        <v>3390</v>
      </c>
      <c r="I212" s="122"/>
      <c r="J212" s="130">
        <f>BK212</f>
        <v>0</v>
      </c>
      <c r="L212" s="119"/>
      <c r="M212" s="124"/>
      <c r="P212" s="125">
        <v>0</v>
      </c>
      <c r="R212" s="125">
        <v>0</v>
      </c>
      <c r="T212" s="126">
        <v>0</v>
      </c>
      <c r="AR212" s="120" t="s">
        <v>88</v>
      </c>
      <c r="AT212" s="127" t="s">
        <v>77</v>
      </c>
      <c r="AU212" s="127" t="s">
        <v>86</v>
      </c>
      <c r="AY212" s="120" t="s">
        <v>162</v>
      </c>
      <c r="BK212" s="128">
        <v>0</v>
      </c>
    </row>
    <row r="213" spans="2:65" s="11" customFormat="1" ht="25.9" customHeight="1">
      <c r="B213" s="119"/>
      <c r="D213" s="120" t="s">
        <v>77</v>
      </c>
      <c r="E213" s="121" t="s">
        <v>3391</v>
      </c>
      <c r="F213" s="121" t="s">
        <v>3392</v>
      </c>
      <c r="I213" s="122"/>
      <c r="J213" s="123">
        <f>BK213</f>
        <v>0</v>
      </c>
      <c r="L213" s="119"/>
      <c r="M213" s="124"/>
      <c r="P213" s="125">
        <f>SUM(P214:P240)</f>
        <v>0</v>
      </c>
      <c r="R213" s="125">
        <f>SUM(R214:R240)</f>
        <v>0</v>
      </c>
      <c r="T213" s="126">
        <f>SUM(T214:T240)</f>
        <v>0</v>
      </c>
      <c r="AR213" s="120" t="s">
        <v>88</v>
      </c>
      <c r="AT213" s="127" t="s">
        <v>77</v>
      </c>
      <c r="AU213" s="127" t="s">
        <v>78</v>
      </c>
      <c r="AY213" s="120" t="s">
        <v>162</v>
      </c>
      <c r="BK213" s="128">
        <f>SUM(BK214:BK240)</f>
        <v>0</v>
      </c>
    </row>
    <row r="214" spans="2:65" s="1" customFormat="1" ht="66.75" customHeight="1">
      <c r="B214" s="31"/>
      <c r="C214" s="131" t="s">
        <v>863</v>
      </c>
      <c r="D214" s="131" t="s">
        <v>165</v>
      </c>
      <c r="E214" s="132" t="s">
        <v>3393</v>
      </c>
      <c r="F214" s="133" t="s">
        <v>3394</v>
      </c>
      <c r="G214" s="134" t="s">
        <v>1645</v>
      </c>
      <c r="H214" s="135">
        <v>3</v>
      </c>
      <c r="I214" s="136"/>
      <c r="J214" s="137">
        <f t="shared" ref="J214:J239" si="20">ROUND(I214*H214,2)</f>
        <v>0</v>
      </c>
      <c r="K214" s="133" t="s">
        <v>1</v>
      </c>
      <c r="L214" s="31"/>
      <c r="M214" s="138" t="s">
        <v>1</v>
      </c>
      <c r="N214" s="139" t="s">
        <v>43</v>
      </c>
      <c r="P214" s="140">
        <f t="shared" ref="P214:P239" si="21">O214*H214</f>
        <v>0</v>
      </c>
      <c r="Q214" s="140">
        <v>0</v>
      </c>
      <c r="R214" s="140">
        <f t="shared" ref="R214:R239" si="22">Q214*H214</f>
        <v>0</v>
      </c>
      <c r="S214" s="140">
        <v>0</v>
      </c>
      <c r="T214" s="141">
        <f t="shared" ref="T214:T239" si="23">S214*H214</f>
        <v>0</v>
      </c>
      <c r="AR214" s="142" t="s">
        <v>245</v>
      </c>
      <c r="AT214" s="142" t="s">
        <v>165</v>
      </c>
      <c r="AU214" s="142" t="s">
        <v>86</v>
      </c>
      <c r="AY214" s="16" t="s">
        <v>162</v>
      </c>
      <c r="BE214" s="143">
        <f t="shared" ref="BE214:BE239" si="24">IF(N214="základní",J214,0)</f>
        <v>0</v>
      </c>
      <c r="BF214" s="143">
        <f t="shared" ref="BF214:BF239" si="25">IF(N214="snížená",J214,0)</f>
        <v>0</v>
      </c>
      <c r="BG214" s="143">
        <f t="shared" ref="BG214:BG239" si="26">IF(N214="zákl. přenesená",J214,0)</f>
        <v>0</v>
      </c>
      <c r="BH214" s="143">
        <f t="shared" ref="BH214:BH239" si="27">IF(N214="sníž. přenesená",J214,0)</f>
        <v>0</v>
      </c>
      <c r="BI214" s="143">
        <f t="shared" ref="BI214:BI239" si="28">IF(N214="nulová",J214,0)</f>
        <v>0</v>
      </c>
      <c r="BJ214" s="16" t="s">
        <v>86</v>
      </c>
      <c r="BK214" s="143">
        <f t="shared" ref="BK214:BK239" si="29">ROUND(I214*H214,2)</f>
        <v>0</v>
      </c>
      <c r="BL214" s="16" t="s">
        <v>245</v>
      </c>
      <c r="BM214" s="142" t="s">
        <v>1249</v>
      </c>
    </row>
    <row r="215" spans="2:65" s="1" customFormat="1" ht="66.75" customHeight="1">
      <c r="B215" s="31"/>
      <c r="C215" s="173" t="s">
        <v>870</v>
      </c>
      <c r="D215" s="173" t="s">
        <v>644</v>
      </c>
      <c r="E215" s="174" t="s">
        <v>3395</v>
      </c>
      <c r="F215" s="175" t="s">
        <v>3394</v>
      </c>
      <c r="G215" s="176" t="s">
        <v>1645</v>
      </c>
      <c r="H215" s="177">
        <v>3</v>
      </c>
      <c r="I215" s="178"/>
      <c r="J215" s="179">
        <f t="shared" si="20"/>
        <v>0</v>
      </c>
      <c r="K215" s="175" t="s">
        <v>1</v>
      </c>
      <c r="L215" s="180"/>
      <c r="M215" s="181" t="s">
        <v>1</v>
      </c>
      <c r="N215" s="182" t="s">
        <v>43</v>
      </c>
      <c r="P215" s="140">
        <f t="shared" si="21"/>
        <v>0</v>
      </c>
      <c r="Q215" s="140">
        <v>0</v>
      </c>
      <c r="R215" s="140">
        <f t="shared" si="22"/>
        <v>0</v>
      </c>
      <c r="S215" s="140">
        <v>0</v>
      </c>
      <c r="T215" s="141">
        <f t="shared" si="23"/>
        <v>0</v>
      </c>
      <c r="AR215" s="142" t="s">
        <v>318</v>
      </c>
      <c r="AT215" s="142" t="s">
        <v>644</v>
      </c>
      <c r="AU215" s="142" t="s">
        <v>86</v>
      </c>
      <c r="AY215" s="16" t="s">
        <v>162</v>
      </c>
      <c r="BE215" s="143">
        <f t="shared" si="24"/>
        <v>0</v>
      </c>
      <c r="BF215" s="143">
        <f t="shared" si="25"/>
        <v>0</v>
      </c>
      <c r="BG215" s="143">
        <f t="shared" si="26"/>
        <v>0</v>
      </c>
      <c r="BH215" s="143">
        <f t="shared" si="27"/>
        <v>0</v>
      </c>
      <c r="BI215" s="143">
        <f t="shared" si="28"/>
        <v>0</v>
      </c>
      <c r="BJ215" s="16" t="s">
        <v>86</v>
      </c>
      <c r="BK215" s="143">
        <f t="shared" si="29"/>
        <v>0</v>
      </c>
      <c r="BL215" s="16" t="s">
        <v>245</v>
      </c>
      <c r="BM215" s="142" t="s">
        <v>1258</v>
      </c>
    </row>
    <row r="216" spans="2:65" s="1" customFormat="1" ht="33" customHeight="1">
      <c r="B216" s="31"/>
      <c r="C216" s="131" t="s">
        <v>875</v>
      </c>
      <c r="D216" s="131" t="s">
        <v>165</v>
      </c>
      <c r="E216" s="132" t="s">
        <v>3396</v>
      </c>
      <c r="F216" s="133" t="s">
        <v>3397</v>
      </c>
      <c r="G216" s="134" t="s">
        <v>1645</v>
      </c>
      <c r="H216" s="135">
        <v>3</v>
      </c>
      <c r="I216" s="136"/>
      <c r="J216" s="137">
        <f t="shared" si="20"/>
        <v>0</v>
      </c>
      <c r="K216" s="133" t="s">
        <v>1</v>
      </c>
      <c r="L216" s="31"/>
      <c r="M216" s="138" t="s">
        <v>1</v>
      </c>
      <c r="N216" s="139" t="s">
        <v>43</v>
      </c>
      <c r="P216" s="140">
        <f t="shared" si="21"/>
        <v>0</v>
      </c>
      <c r="Q216" s="140">
        <v>0</v>
      </c>
      <c r="R216" s="140">
        <f t="shared" si="22"/>
        <v>0</v>
      </c>
      <c r="S216" s="140">
        <v>0</v>
      </c>
      <c r="T216" s="141">
        <f t="shared" si="23"/>
        <v>0</v>
      </c>
      <c r="AR216" s="142" t="s">
        <v>245</v>
      </c>
      <c r="AT216" s="142" t="s">
        <v>165</v>
      </c>
      <c r="AU216" s="142" t="s">
        <v>86</v>
      </c>
      <c r="AY216" s="16" t="s">
        <v>162</v>
      </c>
      <c r="BE216" s="143">
        <f t="shared" si="24"/>
        <v>0</v>
      </c>
      <c r="BF216" s="143">
        <f t="shared" si="25"/>
        <v>0</v>
      </c>
      <c r="BG216" s="143">
        <f t="shared" si="26"/>
        <v>0</v>
      </c>
      <c r="BH216" s="143">
        <f t="shared" si="27"/>
        <v>0</v>
      </c>
      <c r="BI216" s="143">
        <f t="shared" si="28"/>
        <v>0</v>
      </c>
      <c r="BJ216" s="16" t="s">
        <v>86</v>
      </c>
      <c r="BK216" s="143">
        <f t="shared" si="29"/>
        <v>0</v>
      </c>
      <c r="BL216" s="16" t="s">
        <v>245</v>
      </c>
      <c r="BM216" s="142" t="s">
        <v>1266</v>
      </c>
    </row>
    <row r="217" spans="2:65" s="1" customFormat="1" ht="33" customHeight="1">
      <c r="B217" s="31"/>
      <c r="C217" s="173" t="s">
        <v>882</v>
      </c>
      <c r="D217" s="173" t="s">
        <v>644</v>
      </c>
      <c r="E217" s="174" t="s">
        <v>3398</v>
      </c>
      <c r="F217" s="175" t="s">
        <v>3397</v>
      </c>
      <c r="G217" s="176" t="s">
        <v>1645</v>
      </c>
      <c r="H217" s="177">
        <v>3</v>
      </c>
      <c r="I217" s="178"/>
      <c r="J217" s="179">
        <f t="shared" si="20"/>
        <v>0</v>
      </c>
      <c r="K217" s="175" t="s">
        <v>1</v>
      </c>
      <c r="L217" s="180"/>
      <c r="M217" s="181" t="s">
        <v>1</v>
      </c>
      <c r="N217" s="182" t="s">
        <v>43</v>
      </c>
      <c r="P217" s="140">
        <f t="shared" si="21"/>
        <v>0</v>
      </c>
      <c r="Q217" s="140">
        <v>0</v>
      </c>
      <c r="R217" s="140">
        <f t="shared" si="22"/>
        <v>0</v>
      </c>
      <c r="S217" s="140">
        <v>0</v>
      </c>
      <c r="T217" s="141">
        <f t="shared" si="23"/>
        <v>0</v>
      </c>
      <c r="AR217" s="142" t="s">
        <v>318</v>
      </c>
      <c r="AT217" s="142" t="s">
        <v>644</v>
      </c>
      <c r="AU217" s="142" t="s">
        <v>86</v>
      </c>
      <c r="AY217" s="16" t="s">
        <v>162</v>
      </c>
      <c r="BE217" s="143">
        <f t="shared" si="24"/>
        <v>0</v>
      </c>
      <c r="BF217" s="143">
        <f t="shared" si="25"/>
        <v>0</v>
      </c>
      <c r="BG217" s="143">
        <f t="shared" si="26"/>
        <v>0</v>
      </c>
      <c r="BH217" s="143">
        <f t="shared" si="27"/>
        <v>0</v>
      </c>
      <c r="BI217" s="143">
        <f t="shared" si="28"/>
        <v>0</v>
      </c>
      <c r="BJ217" s="16" t="s">
        <v>86</v>
      </c>
      <c r="BK217" s="143">
        <f t="shared" si="29"/>
        <v>0</v>
      </c>
      <c r="BL217" s="16" t="s">
        <v>245</v>
      </c>
      <c r="BM217" s="142" t="s">
        <v>1274</v>
      </c>
    </row>
    <row r="218" spans="2:65" s="1" customFormat="1" ht="37.9" customHeight="1">
      <c r="B218" s="31"/>
      <c r="C218" s="131" t="s">
        <v>887</v>
      </c>
      <c r="D218" s="131" t="s">
        <v>165</v>
      </c>
      <c r="E218" s="132" t="s">
        <v>3399</v>
      </c>
      <c r="F218" s="133" t="s">
        <v>3400</v>
      </c>
      <c r="G218" s="134" t="s">
        <v>1645</v>
      </c>
      <c r="H218" s="135">
        <v>3</v>
      </c>
      <c r="I218" s="136"/>
      <c r="J218" s="137">
        <f t="shared" si="20"/>
        <v>0</v>
      </c>
      <c r="K218" s="133" t="s">
        <v>1</v>
      </c>
      <c r="L218" s="31"/>
      <c r="M218" s="138" t="s">
        <v>1</v>
      </c>
      <c r="N218" s="139" t="s">
        <v>43</v>
      </c>
      <c r="P218" s="140">
        <f t="shared" si="21"/>
        <v>0</v>
      </c>
      <c r="Q218" s="140">
        <v>0</v>
      </c>
      <c r="R218" s="140">
        <f t="shared" si="22"/>
        <v>0</v>
      </c>
      <c r="S218" s="140">
        <v>0</v>
      </c>
      <c r="T218" s="141">
        <f t="shared" si="23"/>
        <v>0</v>
      </c>
      <c r="AR218" s="142" t="s">
        <v>245</v>
      </c>
      <c r="AT218" s="142" t="s">
        <v>165</v>
      </c>
      <c r="AU218" s="142" t="s">
        <v>86</v>
      </c>
      <c r="AY218" s="16" t="s">
        <v>162</v>
      </c>
      <c r="BE218" s="143">
        <f t="shared" si="24"/>
        <v>0</v>
      </c>
      <c r="BF218" s="143">
        <f t="shared" si="25"/>
        <v>0</v>
      </c>
      <c r="BG218" s="143">
        <f t="shared" si="26"/>
        <v>0</v>
      </c>
      <c r="BH218" s="143">
        <f t="shared" si="27"/>
        <v>0</v>
      </c>
      <c r="BI218" s="143">
        <f t="shared" si="28"/>
        <v>0</v>
      </c>
      <c r="BJ218" s="16" t="s">
        <v>86</v>
      </c>
      <c r="BK218" s="143">
        <f t="shared" si="29"/>
        <v>0</v>
      </c>
      <c r="BL218" s="16" t="s">
        <v>245</v>
      </c>
      <c r="BM218" s="142" t="s">
        <v>1283</v>
      </c>
    </row>
    <row r="219" spans="2:65" s="1" customFormat="1" ht="37.9" customHeight="1">
      <c r="B219" s="31"/>
      <c r="C219" s="173" t="s">
        <v>893</v>
      </c>
      <c r="D219" s="173" t="s">
        <v>644</v>
      </c>
      <c r="E219" s="174" t="s">
        <v>3401</v>
      </c>
      <c r="F219" s="175" t="s">
        <v>3400</v>
      </c>
      <c r="G219" s="176" t="s">
        <v>1645</v>
      </c>
      <c r="H219" s="177">
        <v>3</v>
      </c>
      <c r="I219" s="178"/>
      <c r="J219" s="179">
        <f t="shared" si="20"/>
        <v>0</v>
      </c>
      <c r="K219" s="175" t="s">
        <v>1</v>
      </c>
      <c r="L219" s="180"/>
      <c r="M219" s="181" t="s">
        <v>1</v>
      </c>
      <c r="N219" s="182" t="s">
        <v>43</v>
      </c>
      <c r="P219" s="140">
        <f t="shared" si="21"/>
        <v>0</v>
      </c>
      <c r="Q219" s="140">
        <v>0</v>
      </c>
      <c r="R219" s="140">
        <f t="shared" si="22"/>
        <v>0</v>
      </c>
      <c r="S219" s="140">
        <v>0</v>
      </c>
      <c r="T219" s="141">
        <f t="shared" si="23"/>
        <v>0</v>
      </c>
      <c r="AR219" s="142" t="s">
        <v>318</v>
      </c>
      <c r="AT219" s="142" t="s">
        <v>644</v>
      </c>
      <c r="AU219" s="142" t="s">
        <v>86</v>
      </c>
      <c r="AY219" s="16" t="s">
        <v>162</v>
      </c>
      <c r="BE219" s="143">
        <f t="shared" si="24"/>
        <v>0</v>
      </c>
      <c r="BF219" s="143">
        <f t="shared" si="25"/>
        <v>0</v>
      </c>
      <c r="BG219" s="143">
        <f t="shared" si="26"/>
        <v>0</v>
      </c>
      <c r="BH219" s="143">
        <f t="shared" si="27"/>
        <v>0</v>
      </c>
      <c r="BI219" s="143">
        <f t="shared" si="28"/>
        <v>0</v>
      </c>
      <c r="BJ219" s="16" t="s">
        <v>86</v>
      </c>
      <c r="BK219" s="143">
        <f t="shared" si="29"/>
        <v>0</v>
      </c>
      <c r="BL219" s="16" t="s">
        <v>245</v>
      </c>
      <c r="BM219" s="142" t="s">
        <v>1291</v>
      </c>
    </row>
    <row r="220" spans="2:65" s="1" customFormat="1" ht="24.2" customHeight="1">
      <c r="B220" s="31"/>
      <c r="C220" s="131" t="s">
        <v>899</v>
      </c>
      <c r="D220" s="131" t="s">
        <v>165</v>
      </c>
      <c r="E220" s="132" t="s">
        <v>3402</v>
      </c>
      <c r="F220" s="133" t="s">
        <v>3403</v>
      </c>
      <c r="G220" s="134" t="s">
        <v>1645</v>
      </c>
      <c r="H220" s="135">
        <v>3</v>
      </c>
      <c r="I220" s="136"/>
      <c r="J220" s="137">
        <f t="shared" si="20"/>
        <v>0</v>
      </c>
      <c r="K220" s="133" t="s">
        <v>1</v>
      </c>
      <c r="L220" s="31"/>
      <c r="M220" s="138" t="s">
        <v>1</v>
      </c>
      <c r="N220" s="139" t="s">
        <v>43</v>
      </c>
      <c r="P220" s="140">
        <f t="shared" si="21"/>
        <v>0</v>
      </c>
      <c r="Q220" s="140">
        <v>0</v>
      </c>
      <c r="R220" s="140">
        <f t="shared" si="22"/>
        <v>0</v>
      </c>
      <c r="S220" s="140">
        <v>0</v>
      </c>
      <c r="T220" s="141">
        <f t="shared" si="23"/>
        <v>0</v>
      </c>
      <c r="AR220" s="142" t="s">
        <v>245</v>
      </c>
      <c r="AT220" s="142" t="s">
        <v>165</v>
      </c>
      <c r="AU220" s="142" t="s">
        <v>86</v>
      </c>
      <c r="AY220" s="16" t="s">
        <v>162</v>
      </c>
      <c r="BE220" s="143">
        <f t="shared" si="24"/>
        <v>0</v>
      </c>
      <c r="BF220" s="143">
        <f t="shared" si="25"/>
        <v>0</v>
      </c>
      <c r="BG220" s="143">
        <f t="shared" si="26"/>
        <v>0</v>
      </c>
      <c r="BH220" s="143">
        <f t="shared" si="27"/>
        <v>0</v>
      </c>
      <c r="BI220" s="143">
        <f t="shared" si="28"/>
        <v>0</v>
      </c>
      <c r="BJ220" s="16" t="s">
        <v>86</v>
      </c>
      <c r="BK220" s="143">
        <f t="shared" si="29"/>
        <v>0</v>
      </c>
      <c r="BL220" s="16" t="s">
        <v>245</v>
      </c>
      <c r="BM220" s="142" t="s">
        <v>1300</v>
      </c>
    </row>
    <row r="221" spans="2:65" s="1" customFormat="1" ht="24.2" customHeight="1">
      <c r="B221" s="31"/>
      <c r="C221" s="173" t="s">
        <v>903</v>
      </c>
      <c r="D221" s="173" t="s">
        <v>644</v>
      </c>
      <c r="E221" s="174" t="s">
        <v>3404</v>
      </c>
      <c r="F221" s="175" t="s">
        <v>3403</v>
      </c>
      <c r="G221" s="176" t="s">
        <v>1645</v>
      </c>
      <c r="H221" s="177">
        <v>3</v>
      </c>
      <c r="I221" s="178"/>
      <c r="J221" s="179">
        <f t="shared" si="20"/>
        <v>0</v>
      </c>
      <c r="K221" s="175" t="s">
        <v>1</v>
      </c>
      <c r="L221" s="180"/>
      <c r="M221" s="181" t="s">
        <v>1</v>
      </c>
      <c r="N221" s="182" t="s">
        <v>43</v>
      </c>
      <c r="P221" s="140">
        <f t="shared" si="21"/>
        <v>0</v>
      </c>
      <c r="Q221" s="140">
        <v>0</v>
      </c>
      <c r="R221" s="140">
        <f t="shared" si="22"/>
        <v>0</v>
      </c>
      <c r="S221" s="140">
        <v>0</v>
      </c>
      <c r="T221" s="141">
        <f t="shared" si="23"/>
        <v>0</v>
      </c>
      <c r="AR221" s="142" t="s">
        <v>318</v>
      </c>
      <c r="AT221" s="142" t="s">
        <v>644</v>
      </c>
      <c r="AU221" s="142" t="s">
        <v>86</v>
      </c>
      <c r="AY221" s="16" t="s">
        <v>162</v>
      </c>
      <c r="BE221" s="143">
        <f t="shared" si="24"/>
        <v>0</v>
      </c>
      <c r="BF221" s="143">
        <f t="shared" si="25"/>
        <v>0</v>
      </c>
      <c r="BG221" s="143">
        <f t="shared" si="26"/>
        <v>0</v>
      </c>
      <c r="BH221" s="143">
        <f t="shared" si="27"/>
        <v>0</v>
      </c>
      <c r="BI221" s="143">
        <f t="shared" si="28"/>
        <v>0</v>
      </c>
      <c r="BJ221" s="16" t="s">
        <v>86</v>
      </c>
      <c r="BK221" s="143">
        <f t="shared" si="29"/>
        <v>0</v>
      </c>
      <c r="BL221" s="16" t="s">
        <v>245</v>
      </c>
      <c r="BM221" s="142" t="s">
        <v>1310</v>
      </c>
    </row>
    <row r="222" spans="2:65" s="1" customFormat="1" ht="24.2" customHeight="1">
      <c r="B222" s="31"/>
      <c r="C222" s="131" t="s">
        <v>908</v>
      </c>
      <c r="D222" s="131" t="s">
        <v>165</v>
      </c>
      <c r="E222" s="132" t="s">
        <v>3405</v>
      </c>
      <c r="F222" s="133" t="s">
        <v>3406</v>
      </c>
      <c r="G222" s="134" t="s">
        <v>1645</v>
      </c>
      <c r="H222" s="135">
        <v>3</v>
      </c>
      <c r="I222" s="136"/>
      <c r="J222" s="137">
        <f t="shared" si="20"/>
        <v>0</v>
      </c>
      <c r="K222" s="133" t="s">
        <v>1</v>
      </c>
      <c r="L222" s="31"/>
      <c r="M222" s="138" t="s">
        <v>1</v>
      </c>
      <c r="N222" s="139" t="s">
        <v>43</v>
      </c>
      <c r="P222" s="140">
        <f t="shared" si="21"/>
        <v>0</v>
      </c>
      <c r="Q222" s="140">
        <v>0</v>
      </c>
      <c r="R222" s="140">
        <f t="shared" si="22"/>
        <v>0</v>
      </c>
      <c r="S222" s="140">
        <v>0</v>
      </c>
      <c r="T222" s="141">
        <f t="shared" si="23"/>
        <v>0</v>
      </c>
      <c r="AR222" s="142" t="s">
        <v>245</v>
      </c>
      <c r="AT222" s="142" t="s">
        <v>165</v>
      </c>
      <c r="AU222" s="142" t="s">
        <v>86</v>
      </c>
      <c r="AY222" s="16" t="s">
        <v>162</v>
      </c>
      <c r="BE222" s="143">
        <f t="shared" si="24"/>
        <v>0</v>
      </c>
      <c r="BF222" s="143">
        <f t="shared" si="25"/>
        <v>0</v>
      </c>
      <c r="BG222" s="143">
        <f t="shared" si="26"/>
        <v>0</v>
      </c>
      <c r="BH222" s="143">
        <f t="shared" si="27"/>
        <v>0</v>
      </c>
      <c r="BI222" s="143">
        <f t="shared" si="28"/>
        <v>0</v>
      </c>
      <c r="BJ222" s="16" t="s">
        <v>86</v>
      </c>
      <c r="BK222" s="143">
        <f t="shared" si="29"/>
        <v>0</v>
      </c>
      <c r="BL222" s="16" t="s">
        <v>245</v>
      </c>
      <c r="BM222" s="142" t="s">
        <v>1320</v>
      </c>
    </row>
    <row r="223" spans="2:65" s="1" customFormat="1" ht="24.2" customHeight="1">
      <c r="B223" s="31"/>
      <c r="C223" s="173" t="s">
        <v>912</v>
      </c>
      <c r="D223" s="173" t="s">
        <v>644</v>
      </c>
      <c r="E223" s="174" t="s">
        <v>3407</v>
      </c>
      <c r="F223" s="175" t="s">
        <v>3406</v>
      </c>
      <c r="G223" s="176" t="s">
        <v>1645</v>
      </c>
      <c r="H223" s="177">
        <v>3</v>
      </c>
      <c r="I223" s="178"/>
      <c r="J223" s="179">
        <f t="shared" si="20"/>
        <v>0</v>
      </c>
      <c r="K223" s="175" t="s">
        <v>1</v>
      </c>
      <c r="L223" s="180"/>
      <c r="M223" s="181" t="s">
        <v>1</v>
      </c>
      <c r="N223" s="182" t="s">
        <v>43</v>
      </c>
      <c r="P223" s="140">
        <f t="shared" si="21"/>
        <v>0</v>
      </c>
      <c r="Q223" s="140">
        <v>0</v>
      </c>
      <c r="R223" s="140">
        <f t="shared" si="22"/>
        <v>0</v>
      </c>
      <c r="S223" s="140">
        <v>0</v>
      </c>
      <c r="T223" s="141">
        <f t="shared" si="23"/>
        <v>0</v>
      </c>
      <c r="AR223" s="142" t="s">
        <v>318</v>
      </c>
      <c r="AT223" s="142" t="s">
        <v>644</v>
      </c>
      <c r="AU223" s="142" t="s">
        <v>86</v>
      </c>
      <c r="AY223" s="16" t="s">
        <v>162</v>
      </c>
      <c r="BE223" s="143">
        <f t="shared" si="24"/>
        <v>0</v>
      </c>
      <c r="BF223" s="143">
        <f t="shared" si="25"/>
        <v>0</v>
      </c>
      <c r="BG223" s="143">
        <f t="shared" si="26"/>
        <v>0</v>
      </c>
      <c r="BH223" s="143">
        <f t="shared" si="27"/>
        <v>0</v>
      </c>
      <c r="BI223" s="143">
        <f t="shared" si="28"/>
        <v>0</v>
      </c>
      <c r="BJ223" s="16" t="s">
        <v>86</v>
      </c>
      <c r="BK223" s="143">
        <f t="shared" si="29"/>
        <v>0</v>
      </c>
      <c r="BL223" s="16" t="s">
        <v>245</v>
      </c>
      <c r="BM223" s="142" t="s">
        <v>1328</v>
      </c>
    </row>
    <row r="224" spans="2:65" s="1" customFormat="1" ht="33" customHeight="1">
      <c r="B224" s="31"/>
      <c r="C224" s="131" t="s">
        <v>918</v>
      </c>
      <c r="D224" s="131" t="s">
        <v>165</v>
      </c>
      <c r="E224" s="132" t="s">
        <v>3408</v>
      </c>
      <c r="F224" s="133" t="s">
        <v>3409</v>
      </c>
      <c r="G224" s="134" t="s">
        <v>1645</v>
      </c>
      <c r="H224" s="135">
        <v>3</v>
      </c>
      <c r="I224" s="136"/>
      <c r="J224" s="137">
        <f t="shared" si="20"/>
        <v>0</v>
      </c>
      <c r="K224" s="133" t="s">
        <v>1</v>
      </c>
      <c r="L224" s="31"/>
      <c r="M224" s="138" t="s">
        <v>1</v>
      </c>
      <c r="N224" s="139" t="s">
        <v>43</v>
      </c>
      <c r="P224" s="140">
        <f t="shared" si="21"/>
        <v>0</v>
      </c>
      <c r="Q224" s="140">
        <v>0</v>
      </c>
      <c r="R224" s="140">
        <f t="shared" si="22"/>
        <v>0</v>
      </c>
      <c r="S224" s="140">
        <v>0</v>
      </c>
      <c r="T224" s="141">
        <f t="shared" si="23"/>
        <v>0</v>
      </c>
      <c r="AR224" s="142" t="s">
        <v>245</v>
      </c>
      <c r="AT224" s="142" t="s">
        <v>165</v>
      </c>
      <c r="AU224" s="142" t="s">
        <v>86</v>
      </c>
      <c r="AY224" s="16" t="s">
        <v>162</v>
      </c>
      <c r="BE224" s="143">
        <f t="shared" si="24"/>
        <v>0</v>
      </c>
      <c r="BF224" s="143">
        <f t="shared" si="25"/>
        <v>0</v>
      </c>
      <c r="BG224" s="143">
        <f t="shared" si="26"/>
        <v>0</v>
      </c>
      <c r="BH224" s="143">
        <f t="shared" si="27"/>
        <v>0</v>
      </c>
      <c r="BI224" s="143">
        <f t="shared" si="28"/>
        <v>0</v>
      </c>
      <c r="BJ224" s="16" t="s">
        <v>86</v>
      </c>
      <c r="BK224" s="143">
        <f t="shared" si="29"/>
        <v>0</v>
      </c>
      <c r="BL224" s="16" t="s">
        <v>245</v>
      </c>
      <c r="BM224" s="142" t="s">
        <v>1338</v>
      </c>
    </row>
    <row r="225" spans="2:65" s="1" customFormat="1" ht="33" customHeight="1">
      <c r="B225" s="31"/>
      <c r="C225" s="173" t="s">
        <v>923</v>
      </c>
      <c r="D225" s="173" t="s">
        <v>644</v>
      </c>
      <c r="E225" s="174" t="s">
        <v>3410</v>
      </c>
      <c r="F225" s="175" t="s">
        <v>3409</v>
      </c>
      <c r="G225" s="176" t="s">
        <v>1645</v>
      </c>
      <c r="H225" s="177">
        <v>3</v>
      </c>
      <c r="I225" s="178"/>
      <c r="J225" s="179">
        <f t="shared" si="20"/>
        <v>0</v>
      </c>
      <c r="K225" s="175" t="s">
        <v>1</v>
      </c>
      <c r="L225" s="180"/>
      <c r="M225" s="181" t="s">
        <v>1</v>
      </c>
      <c r="N225" s="182" t="s">
        <v>43</v>
      </c>
      <c r="P225" s="140">
        <f t="shared" si="21"/>
        <v>0</v>
      </c>
      <c r="Q225" s="140">
        <v>0</v>
      </c>
      <c r="R225" s="140">
        <f t="shared" si="22"/>
        <v>0</v>
      </c>
      <c r="S225" s="140">
        <v>0</v>
      </c>
      <c r="T225" s="141">
        <f t="shared" si="23"/>
        <v>0</v>
      </c>
      <c r="AR225" s="142" t="s">
        <v>318</v>
      </c>
      <c r="AT225" s="142" t="s">
        <v>644</v>
      </c>
      <c r="AU225" s="142" t="s">
        <v>86</v>
      </c>
      <c r="AY225" s="16" t="s">
        <v>162</v>
      </c>
      <c r="BE225" s="143">
        <f t="shared" si="24"/>
        <v>0</v>
      </c>
      <c r="BF225" s="143">
        <f t="shared" si="25"/>
        <v>0</v>
      </c>
      <c r="BG225" s="143">
        <f t="shared" si="26"/>
        <v>0</v>
      </c>
      <c r="BH225" s="143">
        <f t="shared" si="27"/>
        <v>0</v>
      </c>
      <c r="BI225" s="143">
        <f t="shared" si="28"/>
        <v>0</v>
      </c>
      <c r="BJ225" s="16" t="s">
        <v>86</v>
      </c>
      <c r="BK225" s="143">
        <f t="shared" si="29"/>
        <v>0</v>
      </c>
      <c r="BL225" s="16" t="s">
        <v>245</v>
      </c>
      <c r="BM225" s="142" t="s">
        <v>1351</v>
      </c>
    </row>
    <row r="226" spans="2:65" s="1" customFormat="1" ht="16.5" customHeight="1">
      <c r="B226" s="31"/>
      <c r="C226" s="131" t="s">
        <v>927</v>
      </c>
      <c r="D226" s="131" t="s">
        <v>165</v>
      </c>
      <c r="E226" s="132" t="s">
        <v>3411</v>
      </c>
      <c r="F226" s="133" t="s">
        <v>3412</v>
      </c>
      <c r="G226" s="134" t="s">
        <v>1645</v>
      </c>
      <c r="H226" s="135">
        <v>3</v>
      </c>
      <c r="I226" s="136"/>
      <c r="J226" s="137">
        <f t="shared" si="20"/>
        <v>0</v>
      </c>
      <c r="K226" s="133" t="s">
        <v>1</v>
      </c>
      <c r="L226" s="31"/>
      <c r="M226" s="138" t="s">
        <v>1</v>
      </c>
      <c r="N226" s="139" t="s">
        <v>43</v>
      </c>
      <c r="P226" s="140">
        <f t="shared" si="21"/>
        <v>0</v>
      </c>
      <c r="Q226" s="140">
        <v>0</v>
      </c>
      <c r="R226" s="140">
        <f t="shared" si="22"/>
        <v>0</v>
      </c>
      <c r="S226" s="140">
        <v>0</v>
      </c>
      <c r="T226" s="141">
        <f t="shared" si="23"/>
        <v>0</v>
      </c>
      <c r="AR226" s="142" t="s">
        <v>245</v>
      </c>
      <c r="AT226" s="142" t="s">
        <v>165</v>
      </c>
      <c r="AU226" s="142" t="s">
        <v>86</v>
      </c>
      <c r="AY226" s="16" t="s">
        <v>162</v>
      </c>
      <c r="BE226" s="143">
        <f t="shared" si="24"/>
        <v>0</v>
      </c>
      <c r="BF226" s="143">
        <f t="shared" si="25"/>
        <v>0</v>
      </c>
      <c r="BG226" s="143">
        <f t="shared" si="26"/>
        <v>0</v>
      </c>
      <c r="BH226" s="143">
        <f t="shared" si="27"/>
        <v>0</v>
      </c>
      <c r="BI226" s="143">
        <f t="shared" si="28"/>
        <v>0</v>
      </c>
      <c r="BJ226" s="16" t="s">
        <v>86</v>
      </c>
      <c r="BK226" s="143">
        <f t="shared" si="29"/>
        <v>0</v>
      </c>
      <c r="BL226" s="16" t="s">
        <v>245</v>
      </c>
      <c r="BM226" s="142" t="s">
        <v>1362</v>
      </c>
    </row>
    <row r="227" spans="2:65" s="1" customFormat="1" ht="16.5" customHeight="1">
      <c r="B227" s="31"/>
      <c r="C227" s="173" t="s">
        <v>933</v>
      </c>
      <c r="D227" s="173" t="s">
        <v>644</v>
      </c>
      <c r="E227" s="174" t="s">
        <v>3413</v>
      </c>
      <c r="F227" s="175" t="s">
        <v>3412</v>
      </c>
      <c r="G227" s="176" t="s">
        <v>1645</v>
      </c>
      <c r="H227" s="177">
        <v>3</v>
      </c>
      <c r="I227" s="178"/>
      <c r="J227" s="179">
        <f t="shared" si="20"/>
        <v>0</v>
      </c>
      <c r="K227" s="175" t="s">
        <v>1</v>
      </c>
      <c r="L227" s="180"/>
      <c r="M227" s="181" t="s">
        <v>1</v>
      </c>
      <c r="N227" s="182" t="s">
        <v>43</v>
      </c>
      <c r="P227" s="140">
        <f t="shared" si="21"/>
        <v>0</v>
      </c>
      <c r="Q227" s="140">
        <v>0</v>
      </c>
      <c r="R227" s="140">
        <f t="shared" si="22"/>
        <v>0</v>
      </c>
      <c r="S227" s="140">
        <v>0</v>
      </c>
      <c r="T227" s="141">
        <f t="shared" si="23"/>
        <v>0</v>
      </c>
      <c r="AR227" s="142" t="s">
        <v>318</v>
      </c>
      <c r="AT227" s="142" t="s">
        <v>644</v>
      </c>
      <c r="AU227" s="142" t="s">
        <v>86</v>
      </c>
      <c r="AY227" s="16" t="s">
        <v>162</v>
      </c>
      <c r="BE227" s="143">
        <f t="shared" si="24"/>
        <v>0</v>
      </c>
      <c r="BF227" s="143">
        <f t="shared" si="25"/>
        <v>0</v>
      </c>
      <c r="BG227" s="143">
        <f t="shared" si="26"/>
        <v>0</v>
      </c>
      <c r="BH227" s="143">
        <f t="shared" si="27"/>
        <v>0</v>
      </c>
      <c r="BI227" s="143">
        <f t="shared" si="28"/>
        <v>0</v>
      </c>
      <c r="BJ227" s="16" t="s">
        <v>86</v>
      </c>
      <c r="BK227" s="143">
        <f t="shared" si="29"/>
        <v>0</v>
      </c>
      <c r="BL227" s="16" t="s">
        <v>245</v>
      </c>
      <c r="BM227" s="142" t="s">
        <v>1372</v>
      </c>
    </row>
    <row r="228" spans="2:65" s="1" customFormat="1" ht="66.75" customHeight="1">
      <c r="B228" s="31"/>
      <c r="C228" s="131" t="s">
        <v>939</v>
      </c>
      <c r="D228" s="131" t="s">
        <v>165</v>
      </c>
      <c r="E228" s="132" t="s">
        <v>3414</v>
      </c>
      <c r="F228" s="133" t="s">
        <v>3415</v>
      </c>
      <c r="G228" s="134" t="s">
        <v>1645</v>
      </c>
      <c r="H228" s="135">
        <v>2</v>
      </c>
      <c r="I228" s="136"/>
      <c r="J228" s="137">
        <f t="shared" si="20"/>
        <v>0</v>
      </c>
      <c r="K228" s="133" t="s">
        <v>1</v>
      </c>
      <c r="L228" s="31"/>
      <c r="M228" s="138" t="s">
        <v>1</v>
      </c>
      <c r="N228" s="139" t="s">
        <v>43</v>
      </c>
      <c r="P228" s="140">
        <f t="shared" si="21"/>
        <v>0</v>
      </c>
      <c r="Q228" s="140">
        <v>0</v>
      </c>
      <c r="R228" s="140">
        <f t="shared" si="22"/>
        <v>0</v>
      </c>
      <c r="S228" s="140">
        <v>0</v>
      </c>
      <c r="T228" s="141">
        <f t="shared" si="23"/>
        <v>0</v>
      </c>
      <c r="AR228" s="142" t="s">
        <v>245</v>
      </c>
      <c r="AT228" s="142" t="s">
        <v>165</v>
      </c>
      <c r="AU228" s="142" t="s">
        <v>86</v>
      </c>
      <c r="AY228" s="16" t="s">
        <v>162</v>
      </c>
      <c r="BE228" s="143">
        <f t="shared" si="24"/>
        <v>0</v>
      </c>
      <c r="BF228" s="143">
        <f t="shared" si="25"/>
        <v>0</v>
      </c>
      <c r="BG228" s="143">
        <f t="shared" si="26"/>
        <v>0</v>
      </c>
      <c r="BH228" s="143">
        <f t="shared" si="27"/>
        <v>0</v>
      </c>
      <c r="BI228" s="143">
        <f t="shared" si="28"/>
        <v>0</v>
      </c>
      <c r="BJ228" s="16" t="s">
        <v>86</v>
      </c>
      <c r="BK228" s="143">
        <f t="shared" si="29"/>
        <v>0</v>
      </c>
      <c r="BL228" s="16" t="s">
        <v>245</v>
      </c>
      <c r="BM228" s="142" t="s">
        <v>1381</v>
      </c>
    </row>
    <row r="229" spans="2:65" s="1" customFormat="1" ht="66.75" customHeight="1">
      <c r="B229" s="31"/>
      <c r="C229" s="173" t="s">
        <v>944</v>
      </c>
      <c r="D229" s="173" t="s">
        <v>644</v>
      </c>
      <c r="E229" s="174" t="s">
        <v>3416</v>
      </c>
      <c r="F229" s="175" t="s">
        <v>3415</v>
      </c>
      <c r="G229" s="176" t="s">
        <v>1645</v>
      </c>
      <c r="H229" s="177">
        <v>2</v>
      </c>
      <c r="I229" s="178"/>
      <c r="J229" s="179">
        <f t="shared" si="20"/>
        <v>0</v>
      </c>
      <c r="K229" s="175" t="s">
        <v>1</v>
      </c>
      <c r="L229" s="180"/>
      <c r="M229" s="181" t="s">
        <v>1</v>
      </c>
      <c r="N229" s="182" t="s">
        <v>43</v>
      </c>
      <c r="P229" s="140">
        <f t="shared" si="21"/>
        <v>0</v>
      </c>
      <c r="Q229" s="140">
        <v>0</v>
      </c>
      <c r="R229" s="140">
        <f t="shared" si="22"/>
        <v>0</v>
      </c>
      <c r="S229" s="140">
        <v>0</v>
      </c>
      <c r="T229" s="141">
        <f t="shared" si="23"/>
        <v>0</v>
      </c>
      <c r="AR229" s="142" t="s">
        <v>318</v>
      </c>
      <c r="AT229" s="142" t="s">
        <v>644</v>
      </c>
      <c r="AU229" s="142" t="s">
        <v>86</v>
      </c>
      <c r="AY229" s="16" t="s">
        <v>162</v>
      </c>
      <c r="BE229" s="143">
        <f t="shared" si="24"/>
        <v>0</v>
      </c>
      <c r="BF229" s="143">
        <f t="shared" si="25"/>
        <v>0</v>
      </c>
      <c r="BG229" s="143">
        <f t="shared" si="26"/>
        <v>0</v>
      </c>
      <c r="BH229" s="143">
        <f t="shared" si="27"/>
        <v>0</v>
      </c>
      <c r="BI229" s="143">
        <f t="shared" si="28"/>
        <v>0</v>
      </c>
      <c r="BJ229" s="16" t="s">
        <v>86</v>
      </c>
      <c r="BK229" s="143">
        <f t="shared" si="29"/>
        <v>0</v>
      </c>
      <c r="BL229" s="16" t="s">
        <v>245</v>
      </c>
      <c r="BM229" s="142" t="s">
        <v>1392</v>
      </c>
    </row>
    <row r="230" spans="2:65" s="1" customFormat="1" ht="62.65" customHeight="1">
      <c r="B230" s="31"/>
      <c r="C230" s="131" t="s">
        <v>950</v>
      </c>
      <c r="D230" s="131" t="s">
        <v>165</v>
      </c>
      <c r="E230" s="132" t="s">
        <v>3417</v>
      </c>
      <c r="F230" s="133" t="s">
        <v>3418</v>
      </c>
      <c r="G230" s="134" t="s">
        <v>1645</v>
      </c>
      <c r="H230" s="135">
        <v>1</v>
      </c>
      <c r="I230" s="136"/>
      <c r="J230" s="137">
        <f t="shared" si="20"/>
        <v>0</v>
      </c>
      <c r="K230" s="133" t="s">
        <v>1</v>
      </c>
      <c r="L230" s="31"/>
      <c r="M230" s="138" t="s">
        <v>1</v>
      </c>
      <c r="N230" s="139" t="s">
        <v>43</v>
      </c>
      <c r="P230" s="140">
        <f t="shared" si="21"/>
        <v>0</v>
      </c>
      <c r="Q230" s="140">
        <v>0</v>
      </c>
      <c r="R230" s="140">
        <f t="shared" si="22"/>
        <v>0</v>
      </c>
      <c r="S230" s="140">
        <v>0</v>
      </c>
      <c r="T230" s="141">
        <f t="shared" si="23"/>
        <v>0</v>
      </c>
      <c r="AR230" s="142" t="s">
        <v>245</v>
      </c>
      <c r="AT230" s="142" t="s">
        <v>165</v>
      </c>
      <c r="AU230" s="142" t="s">
        <v>86</v>
      </c>
      <c r="AY230" s="16" t="s">
        <v>162</v>
      </c>
      <c r="BE230" s="143">
        <f t="shared" si="24"/>
        <v>0</v>
      </c>
      <c r="BF230" s="143">
        <f t="shared" si="25"/>
        <v>0</v>
      </c>
      <c r="BG230" s="143">
        <f t="shared" si="26"/>
        <v>0</v>
      </c>
      <c r="BH230" s="143">
        <f t="shared" si="27"/>
        <v>0</v>
      </c>
      <c r="BI230" s="143">
        <f t="shared" si="28"/>
        <v>0</v>
      </c>
      <c r="BJ230" s="16" t="s">
        <v>86</v>
      </c>
      <c r="BK230" s="143">
        <f t="shared" si="29"/>
        <v>0</v>
      </c>
      <c r="BL230" s="16" t="s">
        <v>245</v>
      </c>
      <c r="BM230" s="142" t="s">
        <v>1403</v>
      </c>
    </row>
    <row r="231" spans="2:65" s="1" customFormat="1" ht="62.65" customHeight="1">
      <c r="B231" s="31"/>
      <c r="C231" s="173" t="s">
        <v>956</v>
      </c>
      <c r="D231" s="173" t="s">
        <v>644</v>
      </c>
      <c r="E231" s="174" t="s">
        <v>3419</v>
      </c>
      <c r="F231" s="175" t="s">
        <v>3418</v>
      </c>
      <c r="G231" s="176" t="s">
        <v>1645</v>
      </c>
      <c r="H231" s="177">
        <v>1</v>
      </c>
      <c r="I231" s="178"/>
      <c r="J231" s="179">
        <f t="shared" si="20"/>
        <v>0</v>
      </c>
      <c r="K231" s="175" t="s">
        <v>1</v>
      </c>
      <c r="L231" s="180"/>
      <c r="M231" s="181" t="s">
        <v>1</v>
      </c>
      <c r="N231" s="182" t="s">
        <v>43</v>
      </c>
      <c r="P231" s="140">
        <f t="shared" si="21"/>
        <v>0</v>
      </c>
      <c r="Q231" s="140">
        <v>0</v>
      </c>
      <c r="R231" s="140">
        <f t="shared" si="22"/>
        <v>0</v>
      </c>
      <c r="S231" s="140">
        <v>0</v>
      </c>
      <c r="T231" s="141">
        <f t="shared" si="23"/>
        <v>0</v>
      </c>
      <c r="AR231" s="142" t="s">
        <v>318</v>
      </c>
      <c r="AT231" s="142" t="s">
        <v>644</v>
      </c>
      <c r="AU231" s="142" t="s">
        <v>86</v>
      </c>
      <c r="AY231" s="16" t="s">
        <v>162</v>
      </c>
      <c r="BE231" s="143">
        <f t="shared" si="24"/>
        <v>0</v>
      </c>
      <c r="BF231" s="143">
        <f t="shared" si="25"/>
        <v>0</v>
      </c>
      <c r="BG231" s="143">
        <f t="shared" si="26"/>
        <v>0</v>
      </c>
      <c r="BH231" s="143">
        <f t="shared" si="27"/>
        <v>0</v>
      </c>
      <c r="BI231" s="143">
        <f t="shared" si="28"/>
        <v>0</v>
      </c>
      <c r="BJ231" s="16" t="s">
        <v>86</v>
      </c>
      <c r="BK231" s="143">
        <f t="shared" si="29"/>
        <v>0</v>
      </c>
      <c r="BL231" s="16" t="s">
        <v>245</v>
      </c>
      <c r="BM231" s="142" t="s">
        <v>1411</v>
      </c>
    </row>
    <row r="232" spans="2:65" s="1" customFormat="1" ht="24.2" customHeight="1">
      <c r="B232" s="31"/>
      <c r="C232" s="131" t="s">
        <v>961</v>
      </c>
      <c r="D232" s="131" t="s">
        <v>165</v>
      </c>
      <c r="E232" s="132" t="s">
        <v>3420</v>
      </c>
      <c r="F232" s="133" t="s">
        <v>3378</v>
      </c>
      <c r="G232" s="134" t="s">
        <v>3326</v>
      </c>
      <c r="H232" s="135">
        <v>15</v>
      </c>
      <c r="I232" s="136"/>
      <c r="J232" s="137">
        <f t="shared" si="20"/>
        <v>0</v>
      </c>
      <c r="K232" s="133" t="s">
        <v>1</v>
      </c>
      <c r="L232" s="31"/>
      <c r="M232" s="138" t="s">
        <v>1</v>
      </c>
      <c r="N232" s="139" t="s">
        <v>43</v>
      </c>
      <c r="P232" s="140">
        <f t="shared" si="21"/>
        <v>0</v>
      </c>
      <c r="Q232" s="140">
        <v>0</v>
      </c>
      <c r="R232" s="140">
        <f t="shared" si="22"/>
        <v>0</v>
      </c>
      <c r="S232" s="140">
        <v>0</v>
      </c>
      <c r="T232" s="141">
        <f t="shared" si="23"/>
        <v>0</v>
      </c>
      <c r="AR232" s="142" t="s">
        <v>245</v>
      </c>
      <c r="AT232" s="142" t="s">
        <v>165</v>
      </c>
      <c r="AU232" s="142" t="s">
        <v>86</v>
      </c>
      <c r="AY232" s="16" t="s">
        <v>162</v>
      </c>
      <c r="BE232" s="143">
        <f t="shared" si="24"/>
        <v>0</v>
      </c>
      <c r="BF232" s="143">
        <f t="shared" si="25"/>
        <v>0</v>
      </c>
      <c r="BG232" s="143">
        <f t="shared" si="26"/>
        <v>0</v>
      </c>
      <c r="BH232" s="143">
        <f t="shared" si="27"/>
        <v>0</v>
      </c>
      <c r="BI232" s="143">
        <f t="shared" si="28"/>
        <v>0</v>
      </c>
      <c r="BJ232" s="16" t="s">
        <v>86</v>
      </c>
      <c r="BK232" s="143">
        <f t="shared" si="29"/>
        <v>0</v>
      </c>
      <c r="BL232" s="16" t="s">
        <v>245</v>
      </c>
      <c r="BM232" s="142" t="s">
        <v>1419</v>
      </c>
    </row>
    <row r="233" spans="2:65" s="1" customFormat="1" ht="24.2" customHeight="1">
      <c r="B233" s="31"/>
      <c r="C233" s="173" t="s">
        <v>965</v>
      </c>
      <c r="D233" s="173" t="s">
        <v>644</v>
      </c>
      <c r="E233" s="174" t="s">
        <v>3421</v>
      </c>
      <c r="F233" s="175" t="s">
        <v>3378</v>
      </c>
      <c r="G233" s="176" t="s">
        <v>3326</v>
      </c>
      <c r="H233" s="177">
        <v>15</v>
      </c>
      <c r="I233" s="178"/>
      <c r="J233" s="179">
        <f t="shared" si="20"/>
        <v>0</v>
      </c>
      <c r="K233" s="175" t="s">
        <v>1</v>
      </c>
      <c r="L233" s="180"/>
      <c r="M233" s="181" t="s">
        <v>1</v>
      </c>
      <c r="N233" s="182" t="s">
        <v>43</v>
      </c>
      <c r="P233" s="140">
        <f t="shared" si="21"/>
        <v>0</v>
      </c>
      <c r="Q233" s="140">
        <v>0</v>
      </c>
      <c r="R233" s="140">
        <f t="shared" si="22"/>
        <v>0</v>
      </c>
      <c r="S233" s="140">
        <v>0</v>
      </c>
      <c r="T233" s="141">
        <f t="shared" si="23"/>
        <v>0</v>
      </c>
      <c r="AR233" s="142" t="s">
        <v>318</v>
      </c>
      <c r="AT233" s="142" t="s">
        <v>644</v>
      </c>
      <c r="AU233" s="142" t="s">
        <v>86</v>
      </c>
      <c r="AY233" s="16" t="s">
        <v>162</v>
      </c>
      <c r="BE233" s="143">
        <f t="shared" si="24"/>
        <v>0</v>
      </c>
      <c r="BF233" s="143">
        <f t="shared" si="25"/>
        <v>0</v>
      </c>
      <c r="BG233" s="143">
        <f t="shared" si="26"/>
        <v>0</v>
      </c>
      <c r="BH233" s="143">
        <f t="shared" si="27"/>
        <v>0</v>
      </c>
      <c r="BI233" s="143">
        <f t="shared" si="28"/>
        <v>0</v>
      </c>
      <c r="BJ233" s="16" t="s">
        <v>86</v>
      </c>
      <c r="BK233" s="143">
        <f t="shared" si="29"/>
        <v>0</v>
      </c>
      <c r="BL233" s="16" t="s">
        <v>245</v>
      </c>
      <c r="BM233" s="142" t="s">
        <v>1428</v>
      </c>
    </row>
    <row r="234" spans="2:65" s="1" customFormat="1" ht="24.2" customHeight="1">
      <c r="B234" s="31"/>
      <c r="C234" s="131" t="s">
        <v>969</v>
      </c>
      <c r="D234" s="131" t="s">
        <v>165</v>
      </c>
      <c r="E234" s="132" t="s">
        <v>3422</v>
      </c>
      <c r="F234" s="133" t="s">
        <v>3329</v>
      </c>
      <c r="G234" s="134" t="s">
        <v>644</v>
      </c>
      <c r="H234" s="135">
        <v>30</v>
      </c>
      <c r="I234" s="136"/>
      <c r="J234" s="137">
        <f t="shared" si="20"/>
        <v>0</v>
      </c>
      <c r="K234" s="133" t="s">
        <v>1</v>
      </c>
      <c r="L234" s="31"/>
      <c r="M234" s="138" t="s">
        <v>1</v>
      </c>
      <c r="N234" s="139" t="s">
        <v>43</v>
      </c>
      <c r="P234" s="140">
        <f t="shared" si="21"/>
        <v>0</v>
      </c>
      <c r="Q234" s="140">
        <v>0</v>
      </c>
      <c r="R234" s="140">
        <f t="shared" si="22"/>
        <v>0</v>
      </c>
      <c r="S234" s="140">
        <v>0</v>
      </c>
      <c r="T234" s="141">
        <f t="shared" si="23"/>
        <v>0</v>
      </c>
      <c r="AR234" s="142" t="s">
        <v>245</v>
      </c>
      <c r="AT234" s="142" t="s">
        <v>165</v>
      </c>
      <c r="AU234" s="142" t="s">
        <v>86</v>
      </c>
      <c r="AY234" s="16" t="s">
        <v>162</v>
      </c>
      <c r="BE234" s="143">
        <f t="shared" si="24"/>
        <v>0</v>
      </c>
      <c r="BF234" s="143">
        <f t="shared" si="25"/>
        <v>0</v>
      </c>
      <c r="BG234" s="143">
        <f t="shared" si="26"/>
        <v>0</v>
      </c>
      <c r="BH234" s="143">
        <f t="shared" si="27"/>
        <v>0</v>
      </c>
      <c r="BI234" s="143">
        <f t="shared" si="28"/>
        <v>0</v>
      </c>
      <c r="BJ234" s="16" t="s">
        <v>86</v>
      </c>
      <c r="BK234" s="143">
        <f t="shared" si="29"/>
        <v>0</v>
      </c>
      <c r="BL234" s="16" t="s">
        <v>245</v>
      </c>
      <c r="BM234" s="142" t="s">
        <v>1438</v>
      </c>
    </row>
    <row r="235" spans="2:65" s="1" customFormat="1" ht="24.2" customHeight="1">
      <c r="B235" s="31"/>
      <c r="C235" s="173" t="s">
        <v>973</v>
      </c>
      <c r="D235" s="173" t="s">
        <v>644</v>
      </c>
      <c r="E235" s="174" t="s">
        <v>3423</v>
      </c>
      <c r="F235" s="175" t="s">
        <v>3329</v>
      </c>
      <c r="G235" s="176" t="s">
        <v>644</v>
      </c>
      <c r="H235" s="177">
        <v>30</v>
      </c>
      <c r="I235" s="178"/>
      <c r="J235" s="179">
        <f t="shared" si="20"/>
        <v>0</v>
      </c>
      <c r="K235" s="175" t="s">
        <v>1</v>
      </c>
      <c r="L235" s="180"/>
      <c r="M235" s="181" t="s">
        <v>1</v>
      </c>
      <c r="N235" s="182" t="s">
        <v>43</v>
      </c>
      <c r="P235" s="140">
        <f t="shared" si="21"/>
        <v>0</v>
      </c>
      <c r="Q235" s="140">
        <v>0</v>
      </c>
      <c r="R235" s="140">
        <f t="shared" si="22"/>
        <v>0</v>
      </c>
      <c r="S235" s="140">
        <v>0</v>
      </c>
      <c r="T235" s="141">
        <f t="shared" si="23"/>
        <v>0</v>
      </c>
      <c r="AR235" s="142" t="s">
        <v>318</v>
      </c>
      <c r="AT235" s="142" t="s">
        <v>644</v>
      </c>
      <c r="AU235" s="142" t="s">
        <v>86</v>
      </c>
      <c r="AY235" s="16" t="s">
        <v>162</v>
      </c>
      <c r="BE235" s="143">
        <f t="shared" si="24"/>
        <v>0</v>
      </c>
      <c r="BF235" s="143">
        <f t="shared" si="25"/>
        <v>0</v>
      </c>
      <c r="BG235" s="143">
        <f t="shared" si="26"/>
        <v>0</v>
      </c>
      <c r="BH235" s="143">
        <f t="shared" si="27"/>
        <v>0</v>
      </c>
      <c r="BI235" s="143">
        <f t="shared" si="28"/>
        <v>0</v>
      </c>
      <c r="BJ235" s="16" t="s">
        <v>86</v>
      </c>
      <c r="BK235" s="143">
        <f t="shared" si="29"/>
        <v>0</v>
      </c>
      <c r="BL235" s="16" t="s">
        <v>245</v>
      </c>
      <c r="BM235" s="142" t="s">
        <v>1446</v>
      </c>
    </row>
    <row r="236" spans="2:65" s="1" customFormat="1" ht="33" customHeight="1">
      <c r="B236" s="31"/>
      <c r="C236" s="131" t="s">
        <v>977</v>
      </c>
      <c r="D236" s="131" t="s">
        <v>165</v>
      </c>
      <c r="E236" s="132" t="s">
        <v>3424</v>
      </c>
      <c r="F236" s="133" t="s">
        <v>3425</v>
      </c>
      <c r="G236" s="134" t="s">
        <v>3326</v>
      </c>
      <c r="H236" s="135">
        <v>15</v>
      </c>
      <c r="I236" s="136"/>
      <c r="J236" s="137">
        <f t="shared" si="20"/>
        <v>0</v>
      </c>
      <c r="K236" s="133" t="s">
        <v>1</v>
      </c>
      <c r="L236" s="31"/>
      <c r="M236" s="138" t="s">
        <v>1</v>
      </c>
      <c r="N236" s="139" t="s">
        <v>43</v>
      </c>
      <c r="P236" s="140">
        <f t="shared" si="21"/>
        <v>0</v>
      </c>
      <c r="Q236" s="140">
        <v>0</v>
      </c>
      <c r="R236" s="140">
        <f t="shared" si="22"/>
        <v>0</v>
      </c>
      <c r="S236" s="140">
        <v>0</v>
      </c>
      <c r="T236" s="141">
        <f t="shared" si="23"/>
        <v>0</v>
      </c>
      <c r="AR236" s="142" t="s">
        <v>245</v>
      </c>
      <c r="AT236" s="142" t="s">
        <v>165</v>
      </c>
      <c r="AU236" s="142" t="s">
        <v>86</v>
      </c>
      <c r="AY236" s="16" t="s">
        <v>162</v>
      </c>
      <c r="BE236" s="143">
        <f t="shared" si="24"/>
        <v>0</v>
      </c>
      <c r="BF236" s="143">
        <f t="shared" si="25"/>
        <v>0</v>
      </c>
      <c r="BG236" s="143">
        <f t="shared" si="26"/>
        <v>0</v>
      </c>
      <c r="BH236" s="143">
        <f t="shared" si="27"/>
        <v>0</v>
      </c>
      <c r="BI236" s="143">
        <f t="shared" si="28"/>
        <v>0</v>
      </c>
      <c r="BJ236" s="16" t="s">
        <v>86</v>
      </c>
      <c r="BK236" s="143">
        <f t="shared" si="29"/>
        <v>0</v>
      </c>
      <c r="BL236" s="16" t="s">
        <v>245</v>
      </c>
      <c r="BM236" s="142" t="s">
        <v>1454</v>
      </c>
    </row>
    <row r="237" spans="2:65" s="1" customFormat="1" ht="33" customHeight="1">
      <c r="B237" s="31"/>
      <c r="C237" s="173" t="s">
        <v>983</v>
      </c>
      <c r="D237" s="173" t="s">
        <v>644</v>
      </c>
      <c r="E237" s="174" t="s">
        <v>3426</v>
      </c>
      <c r="F237" s="175" t="s">
        <v>3425</v>
      </c>
      <c r="G237" s="176" t="s">
        <v>3326</v>
      </c>
      <c r="H237" s="177">
        <v>15</v>
      </c>
      <c r="I237" s="178"/>
      <c r="J237" s="179">
        <f t="shared" si="20"/>
        <v>0</v>
      </c>
      <c r="K237" s="175" t="s">
        <v>1</v>
      </c>
      <c r="L237" s="180"/>
      <c r="M237" s="181" t="s">
        <v>1</v>
      </c>
      <c r="N237" s="182" t="s">
        <v>43</v>
      </c>
      <c r="P237" s="140">
        <f t="shared" si="21"/>
        <v>0</v>
      </c>
      <c r="Q237" s="140">
        <v>0</v>
      </c>
      <c r="R237" s="140">
        <f t="shared" si="22"/>
        <v>0</v>
      </c>
      <c r="S237" s="140">
        <v>0</v>
      </c>
      <c r="T237" s="141">
        <f t="shared" si="23"/>
        <v>0</v>
      </c>
      <c r="AR237" s="142" t="s">
        <v>318</v>
      </c>
      <c r="AT237" s="142" t="s">
        <v>644</v>
      </c>
      <c r="AU237" s="142" t="s">
        <v>86</v>
      </c>
      <c r="AY237" s="16" t="s">
        <v>162</v>
      </c>
      <c r="BE237" s="143">
        <f t="shared" si="24"/>
        <v>0</v>
      </c>
      <c r="BF237" s="143">
        <f t="shared" si="25"/>
        <v>0</v>
      </c>
      <c r="BG237" s="143">
        <f t="shared" si="26"/>
        <v>0</v>
      </c>
      <c r="BH237" s="143">
        <f t="shared" si="27"/>
        <v>0</v>
      </c>
      <c r="BI237" s="143">
        <f t="shared" si="28"/>
        <v>0</v>
      </c>
      <c r="BJ237" s="16" t="s">
        <v>86</v>
      </c>
      <c r="BK237" s="143">
        <f t="shared" si="29"/>
        <v>0</v>
      </c>
      <c r="BL237" s="16" t="s">
        <v>245</v>
      </c>
      <c r="BM237" s="142" t="s">
        <v>1464</v>
      </c>
    </row>
    <row r="238" spans="2:65" s="1" customFormat="1" ht="16.5" customHeight="1">
      <c r="B238" s="31"/>
      <c r="C238" s="131" t="s">
        <v>988</v>
      </c>
      <c r="D238" s="131" t="s">
        <v>165</v>
      </c>
      <c r="E238" s="132" t="s">
        <v>3427</v>
      </c>
      <c r="F238" s="133" t="s">
        <v>3341</v>
      </c>
      <c r="G238" s="134" t="s">
        <v>1832</v>
      </c>
      <c r="H238" s="135">
        <v>270</v>
      </c>
      <c r="I238" s="136"/>
      <c r="J238" s="137">
        <f t="shared" si="20"/>
        <v>0</v>
      </c>
      <c r="K238" s="133" t="s">
        <v>1</v>
      </c>
      <c r="L238" s="31"/>
      <c r="M238" s="138" t="s">
        <v>1</v>
      </c>
      <c r="N238" s="139" t="s">
        <v>43</v>
      </c>
      <c r="P238" s="140">
        <f t="shared" si="21"/>
        <v>0</v>
      </c>
      <c r="Q238" s="140">
        <v>0</v>
      </c>
      <c r="R238" s="140">
        <f t="shared" si="22"/>
        <v>0</v>
      </c>
      <c r="S238" s="140">
        <v>0</v>
      </c>
      <c r="T238" s="141">
        <f t="shared" si="23"/>
        <v>0</v>
      </c>
      <c r="AR238" s="142" t="s">
        <v>245</v>
      </c>
      <c r="AT238" s="142" t="s">
        <v>165</v>
      </c>
      <c r="AU238" s="142" t="s">
        <v>86</v>
      </c>
      <c r="AY238" s="16" t="s">
        <v>162</v>
      </c>
      <c r="BE238" s="143">
        <f t="shared" si="24"/>
        <v>0</v>
      </c>
      <c r="BF238" s="143">
        <f t="shared" si="25"/>
        <v>0</v>
      </c>
      <c r="BG238" s="143">
        <f t="shared" si="26"/>
        <v>0</v>
      </c>
      <c r="BH238" s="143">
        <f t="shared" si="27"/>
        <v>0</v>
      </c>
      <c r="BI238" s="143">
        <f t="shared" si="28"/>
        <v>0</v>
      </c>
      <c r="BJ238" s="16" t="s">
        <v>86</v>
      </c>
      <c r="BK238" s="143">
        <f t="shared" si="29"/>
        <v>0</v>
      </c>
      <c r="BL238" s="16" t="s">
        <v>245</v>
      </c>
      <c r="BM238" s="142" t="s">
        <v>1475</v>
      </c>
    </row>
    <row r="239" spans="2:65" s="1" customFormat="1" ht="16.5" customHeight="1">
      <c r="B239" s="31"/>
      <c r="C239" s="173" t="s">
        <v>993</v>
      </c>
      <c r="D239" s="173" t="s">
        <v>644</v>
      </c>
      <c r="E239" s="174" t="s">
        <v>3428</v>
      </c>
      <c r="F239" s="175" t="s">
        <v>3341</v>
      </c>
      <c r="G239" s="176" t="s">
        <v>1832</v>
      </c>
      <c r="H239" s="177">
        <v>270</v>
      </c>
      <c r="I239" s="178"/>
      <c r="J239" s="179">
        <f t="shared" si="20"/>
        <v>0</v>
      </c>
      <c r="K239" s="175" t="s">
        <v>1</v>
      </c>
      <c r="L239" s="180"/>
      <c r="M239" s="181" t="s">
        <v>1</v>
      </c>
      <c r="N239" s="182" t="s">
        <v>43</v>
      </c>
      <c r="P239" s="140">
        <f t="shared" si="21"/>
        <v>0</v>
      </c>
      <c r="Q239" s="140">
        <v>0</v>
      </c>
      <c r="R239" s="140">
        <f t="shared" si="22"/>
        <v>0</v>
      </c>
      <c r="S239" s="140">
        <v>0</v>
      </c>
      <c r="T239" s="141">
        <f t="shared" si="23"/>
        <v>0</v>
      </c>
      <c r="AR239" s="142" t="s">
        <v>318</v>
      </c>
      <c r="AT239" s="142" t="s">
        <v>644</v>
      </c>
      <c r="AU239" s="142" t="s">
        <v>86</v>
      </c>
      <c r="AY239" s="16" t="s">
        <v>162</v>
      </c>
      <c r="BE239" s="143">
        <f t="shared" si="24"/>
        <v>0</v>
      </c>
      <c r="BF239" s="143">
        <f t="shared" si="25"/>
        <v>0</v>
      </c>
      <c r="BG239" s="143">
        <f t="shared" si="26"/>
        <v>0</v>
      </c>
      <c r="BH239" s="143">
        <f t="shared" si="27"/>
        <v>0</v>
      </c>
      <c r="BI239" s="143">
        <f t="shared" si="28"/>
        <v>0</v>
      </c>
      <c r="BJ239" s="16" t="s">
        <v>86</v>
      </c>
      <c r="BK239" s="143">
        <f t="shared" si="29"/>
        <v>0</v>
      </c>
      <c r="BL239" s="16" t="s">
        <v>245</v>
      </c>
      <c r="BM239" s="142" t="s">
        <v>1487</v>
      </c>
    </row>
    <row r="240" spans="2:65" s="11" customFormat="1" ht="22.9" customHeight="1">
      <c r="B240" s="119"/>
      <c r="D240" s="120" t="s">
        <v>77</v>
      </c>
      <c r="E240" s="129" t="s">
        <v>182</v>
      </c>
      <c r="F240" s="129" t="s">
        <v>3429</v>
      </c>
      <c r="I240" s="122"/>
      <c r="J240" s="130">
        <f>BK240</f>
        <v>0</v>
      </c>
      <c r="L240" s="119"/>
      <c r="M240" s="124"/>
      <c r="P240" s="125">
        <v>0</v>
      </c>
      <c r="R240" s="125">
        <v>0</v>
      </c>
      <c r="T240" s="126">
        <v>0</v>
      </c>
      <c r="AR240" s="120" t="s">
        <v>88</v>
      </c>
      <c r="AT240" s="127" t="s">
        <v>77</v>
      </c>
      <c r="AU240" s="127" t="s">
        <v>86</v>
      </c>
      <c r="AY240" s="120" t="s">
        <v>162</v>
      </c>
      <c r="BK240" s="128">
        <v>0</v>
      </c>
    </row>
    <row r="241" spans="2:65" s="11" customFormat="1" ht="25.9" customHeight="1">
      <c r="B241" s="119"/>
      <c r="D241" s="120" t="s">
        <v>77</v>
      </c>
      <c r="E241" s="121" t="s">
        <v>3430</v>
      </c>
      <c r="F241" s="121" t="s">
        <v>3431</v>
      </c>
      <c r="I241" s="122"/>
      <c r="J241" s="123">
        <f>BK241</f>
        <v>0</v>
      </c>
      <c r="L241" s="119"/>
      <c r="M241" s="124"/>
      <c r="P241" s="125">
        <f>SUM(P242:P252)</f>
        <v>0</v>
      </c>
      <c r="R241" s="125">
        <f>SUM(R242:R252)</f>
        <v>6.6999999999999994E-3</v>
      </c>
      <c r="T241" s="126">
        <f>SUM(T242:T252)</f>
        <v>0</v>
      </c>
      <c r="AR241" s="120" t="s">
        <v>88</v>
      </c>
      <c r="AT241" s="127" t="s">
        <v>77</v>
      </c>
      <c r="AU241" s="127" t="s">
        <v>78</v>
      </c>
      <c r="AY241" s="120" t="s">
        <v>162</v>
      </c>
      <c r="BK241" s="128">
        <f>SUM(BK242:BK252)</f>
        <v>0</v>
      </c>
    </row>
    <row r="242" spans="2:65" s="1" customFormat="1" ht="33" customHeight="1">
      <c r="B242" s="31"/>
      <c r="C242" s="131" t="s">
        <v>997</v>
      </c>
      <c r="D242" s="131" t="s">
        <v>165</v>
      </c>
      <c r="E242" s="132" t="s">
        <v>3432</v>
      </c>
      <c r="F242" s="133" t="s">
        <v>3433</v>
      </c>
      <c r="G242" s="134" t="s">
        <v>1645</v>
      </c>
      <c r="H242" s="135">
        <v>1</v>
      </c>
      <c r="I242" s="136"/>
      <c r="J242" s="137">
        <f t="shared" ref="J242:J251" si="30">ROUND(I242*H242,2)</f>
        <v>0</v>
      </c>
      <c r="K242" s="133" t="s">
        <v>1</v>
      </c>
      <c r="L242" s="31"/>
      <c r="M242" s="138" t="s">
        <v>1</v>
      </c>
      <c r="N242" s="139" t="s">
        <v>43</v>
      </c>
      <c r="P242" s="140">
        <f t="shared" ref="P242:P251" si="31">O242*H242</f>
        <v>0</v>
      </c>
      <c r="Q242" s="140">
        <v>0</v>
      </c>
      <c r="R242" s="140">
        <f t="shared" ref="R242:R251" si="32">Q242*H242</f>
        <v>0</v>
      </c>
      <c r="S242" s="140">
        <v>0</v>
      </c>
      <c r="T242" s="141">
        <f t="shared" ref="T242:T251" si="33">S242*H242</f>
        <v>0</v>
      </c>
      <c r="AR242" s="142" t="s">
        <v>245</v>
      </c>
      <c r="AT242" s="142" t="s">
        <v>165</v>
      </c>
      <c r="AU242" s="142" t="s">
        <v>86</v>
      </c>
      <c r="AY242" s="16" t="s">
        <v>162</v>
      </c>
      <c r="BE242" s="143">
        <f t="shared" ref="BE242:BE251" si="34">IF(N242="základní",J242,0)</f>
        <v>0</v>
      </c>
      <c r="BF242" s="143">
        <f t="shared" ref="BF242:BF251" si="35">IF(N242="snížená",J242,0)</f>
        <v>0</v>
      </c>
      <c r="BG242" s="143">
        <f t="shared" ref="BG242:BG251" si="36">IF(N242="zákl. přenesená",J242,0)</f>
        <v>0</v>
      </c>
      <c r="BH242" s="143">
        <f t="shared" ref="BH242:BH251" si="37">IF(N242="sníž. přenesená",J242,0)</f>
        <v>0</v>
      </c>
      <c r="BI242" s="143">
        <f t="shared" ref="BI242:BI251" si="38">IF(N242="nulová",J242,0)</f>
        <v>0</v>
      </c>
      <c r="BJ242" s="16" t="s">
        <v>86</v>
      </c>
      <c r="BK242" s="143">
        <f t="shared" ref="BK242:BK251" si="39">ROUND(I242*H242,2)</f>
        <v>0</v>
      </c>
      <c r="BL242" s="16" t="s">
        <v>245</v>
      </c>
      <c r="BM242" s="142" t="s">
        <v>1501</v>
      </c>
    </row>
    <row r="243" spans="2:65" s="1" customFormat="1" ht="33" customHeight="1">
      <c r="B243" s="31"/>
      <c r="C243" s="173" t="s">
        <v>1002</v>
      </c>
      <c r="D243" s="173" t="s">
        <v>644</v>
      </c>
      <c r="E243" s="174" t="s">
        <v>3434</v>
      </c>
      <c r="F243" s="175" t="s">
        <v>3433</v>
      </c>
      <c r="G243" s="176" t="s">
        <v>1645</v>
      </c>
      <c r="H243" s="177">
        <v>1</v>
      </c>
      <c r="I243" s="178"/>
      <c r="J243" s="179">
        <f t="shared" si="30"/>
        <v>0</v>
      </c>
      <c r="K243" s="175" t="s">
        <v>1</v>
      </c>
      <c r="L243" s="180"/>
      <c r="M243" s="181" t="s">
        <v>1</v>
      </c>
      <c r="N243" s="182" t="s">
        <v>43</v>
      </c>
      <c r="P243" s="140">
        <f t="shared" si="31"/>
        <v>0</v>
      </c>
      <c r="Q243" s="140">
        <v>0</v>
      </c>
      <c r="R243" s="140">
        <f t="shared" si="32"/>
        <v>0</v>
      </c>
      <c r="S243" s="140">
        <v>0</v>
      </c>
      <c r="T243" s="141">
        <f t="shared" si="33"/>
        <v>0</v>
      </c>
      <c r="AR243" s="142" t="s">
        <v>318</v>
      </c>
      <c r="AT243" s="142" t="s">
        <v>644</v>
      </c>
      <c r="AU243" s="142" t="s">
        <v>86</v>
      </c>
      <c r="AY243" s="16" t="s">
        <v>162</v>
      </c>
      <c r="BE243" s="143">
        <f t="shared" si="34"/>
        <v>0</v>
      </c>
      <c r="BF243" s="143">
        <f t="shared" si="35"/>
        <v>0</v>
      </c>
      <c r="BG243" s="143">
        <f t="shared" si="36"/>
        <v>0</v>
      </c>
      <c r="BH243" s="143">
        <f t="shared" si="37"/>
        <v>0</v>
      </c>
      <c r="BI243" s="143">
        <f t="shared" si="38"/>
        <v>0</v>
      </c>
      <c r="BJ243" s="16" t="s">
        <v>86</v>
      </c>
      <c r="BK243" s="143">
        <f t="shared" si="39"/>
        <v>0</v>
      </c>
      <c r="BL243" s="16" t="s">
        <v>245</v>
      </c>
      <c r="BM243" s="142" t="s">
        <v>1513</v>
      </c>
    </row>
    <row r="244" spans="2:65" s="1" customFormat="1" ht="33" customHeight="1">
      <c r="B244" s="31"/>
      <c r="C244" s="131" t="s">
        <v>1008</v>
      </c>
      <c r="D244" s="131" t="s">
        <v>165</v>
      </c>
      <c r="E244" s="132" t="s">
        <v>3435</v>
      </c>
      <c r="F244" s="133" t="s">
        <v>3436</v>
      </c>
      <c r="G244" s="134" t="s">
        <v>1645</v>
      </c>
      <c r="H244" s="135">
        <v>1</v>
      </c>
      <c r="I244" s="136"/>
      <c r="J244" s="137">
        <f t="shared" si="30"/>
        <v>0</v>
      </c>
      <c r="K244" s="133" t="s">
        <v>1</v>
      </c>
      <c r="L244" s="31"/>
      <c r="M244" s="138" t="s">
        <v>1</v>
      </c>
      <c r="N244" s="139" t="s">
        <v>43</v>
      </c>
      <c r="P244" s="140">
        <f t="shared" si="31"/>
        <v>0</v>
      </c>
      <c r="Q244" s="140">
        <v>0</v>
      </c>
      <c r="R244" s="140">
        <f t="shared" si="32"/>
        <v>0</v>
      </c>
      <c r="S244" s="140">
        <v>0</v>
      </c>
      <c r="T244" s="141">
        <f t="shared" si="33"/>
        <v>0</v>
      </c>
      <c r="AR244" s="142" t="s">
        <v>245</v>
      </c>
      <c r="AT244" s="142" t="s">
        <v>165</v>
      </c>
      <c r="AU244" s="142" t="s">
        <v>86</v>
      </c>
      <c r="AY244" s="16" t="s">
        <v>162</v>
      </c>
      <c r="BE244" s="143">
        <f t="shared" si="34"/>
        <v>0</v>
      </c>
      <c r="BF244" s="143">
        <f t="shared" si="35"/>
        <v>0</v>
      </c>
      <c r="BG244" s="143">
        <f t="shared" si="36"/>
        <v>0</v>
      </c>
      <c r="BH244" s="143">
        <f t="shared" si="37"/>
        <v>0</v>
      </c>
      <c r="BI244" s="143">
        <f t="shared" si="38"/>
        <v>0</v>
      </c>
      <c r="BJ244" s="16" t="s">
        <v>86</v>
      </c>
      <c r="BK244" s="143">
        <f t="shared" si="39"/>
        <v>0</v>
      </c>
      <c r="BL244" s="16" t="s">
        <v>245</v>
      </c>
      <c r="BM244" s="142" t="s">
        <v>1522</v>
      </c>
    </row>
    <row r="245" spans="2:65" s="1" customFormat="1" ht="33" customHeight="1">
      <c r="B245" s="31"/>
      <c r="C245" s="173" t="s">
        <v>1014</v>
      </c>
      <c r="D245" s="173" t="s">
        <v>644</v>
      </c>
      <c r="E245" s="174" t="s">
        <v>3437</v>
      </c>
      <c r="F245" s="175" t="s">
        <v>3436</v>
      </c>
      <c r="G245" s="176" t="s">
        <v>1645</v>
      </c>
      <c r="H245" s="177">
        <v>1</v>
      </c>
      <c r="I245" s="178"/>
      <c r="J245" s="179">
        <f t="shared" si="30"/>
        <v>0</v>
      </c>
      <c r="K245" s="175" t="s">
        <v>1</v>
      </c>
      <c r="L245" s="180"/>
      <c r="M245" s="181" t="s">
        <v>1</v>
      </c>
      <c r="N245" s="182" t="s">
        <v>43</v>
      </c>
      <c r="P245" s="140">
        <f t="shared" si="31"/>
        <v>0</v>
      </c>
      <c r="Q245" s="140">
        <v>0</v>
      </c>
      <c r="R245" s="140">
        <f t="shared" si="32"/>
        <v>0</v>
      </c>
      <c r="S245" s="140">
        <v>0</v>
      </c>
      <c r="T245" s="141">
        <f t="shared" si="33"/>
        <v>0</v>
      </c>
      <c r="AR245" s="142" t="s">
        <v>318</v>
      </c>
      <c r="AT245" s="142" t="s">
        <v>644</v>
      </c>
      <c r="AU245" s="142" t="s">
        <v>86</v>
      </c>
      <c r="AY245" s="16" t="s">
        <v>162</v>
      </c>
      <c r="BE245" s="143">
        <f t="shared" si="34"/>
        <v>0</v>
      </c>
      <c r="BF245" s="143">
        <f t="shared" si="35"/>
        <v>0</v>
      </c>
      <c r="BG245" s="143">
        <f t="shared" si="36"/>
        <v>0</v>
      </c>
      <c r="BH245" s="143">
        <f t="shared" si="37"/>
        <v>0</v>
      </c>
      <c r="BI245" s="143">
        <f t="shared" si="38"/>
        <v>0</v>
      </c>
      <c r="BJ245" s="16" t="s">
        <v>86</v>
      </c>
      <c r="BK245" s="143">
        <f t="shared" si="39"/>
        <v>0</v>
      </c>
      <c r="BL245" s="16" t="s">
        <v>245</v>
      </c>
      <c r="BM245" s="142" t="s">
        <v>1530</v>
      </c>
    </row>
    <row r="246" spans="2:65" s="1" customFormat="1" ht="24.2" customHeight="1">
      <c r="B246" s="31"/>
      <c r="C246" s="131" t="s">
        <v>1020</v>
      </c>
      <c r="D246" s="131" t="s">
        <v>165</v>
      </c>
      <c r="E246" s="132" t="s">
        <v>3438</v>
      </c>
      <c r="F246" s="133" t="s">
        <v>3439</v>
      </c>
      <c r="G246" s="134" t="s">
        <v>644</v>
      </c>
      <c r="H246" s="135">
        <v>1</v>
      </c>
      <c r="I246" s="136"/>
      <c r="J246" s="137">
        <f t="shared" si="30"/>
        <v>0</v>
      </c>
      <c r="K246" s="133" t="s">
        <v>1</v>
      </c>
      <c r="L246" s="31"/>
      <c r="M246" s="138" t="s">
        <v>1</v>
      </c>
      <c r="N246" s="139" t="s">
        <v>43</v>
      </c>
      <c r="P246" s="140">
        <f t="shared" si="31"/>
        <v>0</v>
      </c>
      <c r="Q246" s="140">
        <v>0</v>
      </c>
      <c r="R246" s="140">
        <f t="shared" si="32"/>
        <v>0</v>
      </c>
      <c r="S246" s="140">
        <v>0</v>
      </c>
      <c r="T246" s="141">
        <f t="shared" si="33"/>
        <v>0</v>
      </c>
      <c r="AR246" s="142" t="s">
        <v>245</v>
      </c>
      <c r="AT246" s="142" t="s">
        <v>165</v>
      </c>
      <c r="AU246" s="142" t="s">
        <v>86</v>
      </c>
      <c r="AY246" s="16" t="s">
        <v>162</v>
      </c>
      <c r="BE246" s="143">
        <f t="shared" si="34"/>
        <v>0</v>
      </c>
      <c r="BF246" s="143">
        <f t="shared" si="35"/>
        <v>0</v>
      </c>
      <c r="BG246" s="143">
        <f t="shared" si="36"/>
        <v>0</v>
      </c>
      <c r="BH246" s="143">
        <f t="shared" si="37"/>
        <v>0</v>
      </c>
      <c r="BI246" s="143">
        <f t="shared" si="38"/>
        <v>0</v>
      </c>
      <c r="BJ246" s="16" t="s">
        <v>86</v>
      </c>
      <c r="BK246" s="143">
        <f t="shared" si="39"/>
        <v>0</v>
      </c>
      <c r="BL246" s="16" t="s">
        <v>245</v>
      </c>
      <c r="BM246" s="142" t="s">
        <v>1540</v>
      </c>
    </row>
    <row r="247" spans="2:65" s="1" customFormat="1" ht="24.2" customHeight="1">
      <c r="B247" s="31"/>
      <c r="C247" s="173" t="s">
        <v>1025</v>
      </c>
      <c r="D247" s="173" t="s">
        <v>644</v>
      </c>
      <c r="E247" s="174" t="s">
        <v>3440</v>
      </c>
      <c r="F247" s="175" t="s">
        <v>3439</v>
      </c>
      <c r="G247" s="176" t="s">
        <v>644</v>
      </c>
      <c r="H247" s="177">
        <v>1</v>
      </c>
      <c r="I247" s="178"/>
      <c r="J247" s="179">
        <f t="shared" si="30"/>
        <v>0</v>
      </c>
      <c r="K247" s="175" t="s">
        <v>1</v>
      </c>
      <c r="L247" s="180"/>
      <c r="M247" s="181" t="s">
        <v>1</v>
      </c>
      <c r="N247" s="182" t="s">
        <v>43</v>
      </c>
      <c r="P247" s="140">
        <f t="shared" si="31"/>
        <v>0</v>
      </c>
      <c r="Q247" s="140">
        <v>0</v>
      </c>
      <c r="R247" s="140">
        <f t="shared" si="32"/>
        <v>0</v>
      </c>
      <c r="S247" s="140">
        <v>0</v>
      </c>
      <c r="T247" s="141">
        <f t="shared" si="33"/>
        <v>0</v>
      </c>
      <c r="AR247" s="142" t="s">
        <v>318</v>
      </c>
      <c r="AT247" s="142" t="s">
        <v>644</v>
      </c>
      <c r="AU247" s="142" t="s">
        <v>86</v>
      </c>
      <c r="AY247" s="16" t="s">
        <v>162</v>
      </c>
      <c r="BE247" s="143">
        <f t="shared" si="34"/>
        <v>0</v>
      </c>
      <c r="BF247" s="143">
        <f t="shared" si="35"/>
        <v>0</v>
      </c>
      <c r="BG247" s="143">
        <f t="shared" si="36"/>
        <v>0</v>
      </c>
      <c r="BH247" s="143">
        <f t="shared" si="37"/>
        <v>0</v>
      </c>
      <c r="BI247" s="143">
        <f t="shared" si="38"/>
        <v>0</v>
      </c>
      <c r="BJ247" s="16" t="s">
        <v>86</v>
      </c>
      <c r="BK247" s="143">
        <f t="shared" si="39"/>
        <v>0</v>
      </c>
      <c r="BL247" s="16" t="s">
        <v>245</v>
      </c>
      <c r="BM247" s="142" t="s">
        <v>1552</v>
      </c>
    </row>
    <row r="248" spans="2:65" s="1" customFormat="1" ht="33" customHeight="1">
      <c r="B248" s="31"/>
      <c r="C248" s="131" t="s">
        <v>1029</v>
      </c>
      <c r="D248" s="131" t="s">
        <v>165</v>
      </c>
      <c r="E248" s="132" t="s">
        <v>3441</v>
      </c>
      <c r="F248" s="133" t="s">
        <v>3425</v>
      </c>
      <c r="G248" s="134" t="s">
        <v>3326</v>
      </c>
      <c r="H248" s="135">
        <v>1</v>
      </c>
      <c r="I248" s="136"/>
      <c r="J248" s="137">
        <f t="shared" si="30"/>
        <v>0</v>
      </c>
      <c r="K248" s="133" t="s">
        <v>1</v>
      </c>
      <c r="L248" s="31"/>
      <c r="M248" s="138" t="s">
        <v>1</v>
      </c>
      <c r="N248" s="139" t="s">
        <v>43</v>
      </c>
      <c r="P248" s="140">
        <f t="shared" si="31"/>
        <v>0</v>
      </c>
      <c r="Q248" s="140">
        <v>0</v>
      </c>
      <c r="R248" s="140">
        <f t="shared" si="32"/>
        <v>0</v>
      </c>
      <c r="S248" s="140">
        <v>0</v>
      </c>
      <c r="T248" s="141">
        <f t="shared" si="33"/>
        <v>0</v>
      </c>
      <c r="AR248" s="142" t="s">
        <v>245</v>
      </c>
      <c r="AT248" s="142" t="s">
        <v>165</v>
      </c>
      <c r="AU248" s="142" t="s">
        <v>86</v>
      </c>
      <c r="AY248" s="16" t="s">
        <v>162</v>
      </c>
      <c r="BE248" s="143">
        <f t="shared" si="34"/>
        <v>0</v>
      </c>
      <c r="BF248" s="143">
        <f t="shared" si="35"/>
        <v>0</v>
      </c>
      <c r="BG248" s="143">
        <f t="shared" si="36"/>
        <v>0</v>
      </c>
      <c r="BH248" s="143">
        <f t="shared" si="37"/>
        <v>0</v>
      </c>
      <c r="BI248" s="143">
        <f t="shared" si="38"/>
        <v>0</v>
      </c>
      <c r="BJ248" s="16" t="s">
        <v>86</v>
      </c>
      <c r="BK248" s="143">
        <f t="shared" si="39"/>
        <v>0</v>
      </c>
      <c r="BL248" s="16" t="s">
        <v>245</v>
      </c>
      <c r="BM248" s="142" t="s">
        <v>1561</v>
      </c>
    </row>
    <row r="249" spans="2:65" s="1" customFormat="1" ht="33" customHeight="1">
      <c r="B249" s="31"/>
      <c r="C249" s="173" t="s">
        <v>1034</v>
      </c>
      <c r="D249" s="173" t="s">
        <v>644</v>
      </c>
      <c r="E249" s="174" t="s">
        <v>3442</v>
      </c>
      <c r="F249" s="175" t="s">
        <v>3425</v>
      </c>
      <c r="G249" s="176" t="s">
        <v>3326</v>
      </c>
      <c r="H249" s="177">
        <v>1</v>
      </c>
      <c r="I249" s="178"/>
      <c r="J249" s="179">
        <f t="shared" si="30"/>
        <v>0</v>
      </c>
      <c r="K249" s="175" t="s">
        <v>1</v>
      </c>
      <c r="L249" s="180"/>
      <c r="M249" s="181" t="s">
        <v>1</v>
      </c>
      <c r="N249" s="182" t="s">
        <v>43</v>
      </c>
      <c r="P249" s="140">
        <f t="shared" si="31"/>
        <v>0</v>
      </c>
      <c r="Q249" s="140">
        <v>0</v>
      </c>
      <c r="R249" s="140">
        <f t="shared" si="32"/>
        <v>0</v>
      </c>
      <c r="S249" s="140">
        <v>0</v>
      </c>
      <c r="T249" s="141">
        <f t="shared" si="33"/>
        <v>0</v>
      </c>
      <c r="AR249" s="142" t="s">
        <v>318</v>
      </c>
      <c r="AT249" s="142" t="s">
        <v>644</v>
      </c>
      <c r="AU249" s="142" t="s">
        <v>86</v>
      </c>
      <c r="AY249" s="16" t="s">
        <v>162</v>
      </c>
      <c r="BE249" s="143">
        <f t="shared" si="34"/>
        <v>0</v>
      </c>
      <c r="BF249" s="143">
        <f t="shared" si="35"/>
        <v>0</v>
      </c>
      <c r="BG249" s="143">
        <f t="shared" si="36"/>
        <v>0</v>
      </c>
      <c r="BH249" s="143">
        <f t="shared" si="37"/>
        <v>0</v>
      </c>
      <c r="BI249" s="143">
        <f t="shared" si="38"/>
        <v>0</v>
      </c>
      <c r="BJ249" s="16" t="s">
        <v>86</v>
      </c>
      <c r="BK249" s="143">
        <f t="shared" si="39"/>
        <v>0</v>
      </c>
      <c r="BL249" s="16" t="s">
        <v>245</v>
      </c>
      <c r="BM249" s="142" t="s">
        <v>1573</v>
      </c>
    </row>
    <row r="250" spans="2:65" s="1" customFormat="1" ht="16.5" customHeight="1">
      <c r="B250" s="31"/>
      <c r="C250" s="131" t="s">
        <v>1038</v>
      </c>
      <c r="D250" s="131" t="s">
        <v>165</v>
      </c>
      <c r="E250" s="132" t="s">
        <v>3443</v>
      </c>
      <c r="F250" s="133" t="s">
        <v>3341</v>
      </c>
      <c r="G250" s="134" t="s">
        <v>1832</v>
      </c>
      <c r="H250" s="135">
        <v>10</v>
      </c>
      <c r="I250" s="136"/>
      <c r="J250" s="137">
        <f t="shared" si="30"/>
        <v>0</v>
      </c>
      <c r="K250" s="133" t="s">
        <v>1</v>
      </c>
      <c r="L250" s="31"/>
      <c r="M250" s="138" t="s">
        <v>1</v>
      </c>
      <c r="N250" s="139" t="s">
        <v>43</v>
      </c>
      <c r="P250" s="140">
        <f t="shared" si="31"/>
        <v>0</v>
      </c>
      <c r="Q250" s="140">
        <v>2.2000000000000001E-4</v>
      </c>
      <c r="R250" s="140">
        <f t="shared" si="32"/>
        <v>2.2000000000000001E-3</v>
      </c>
      <c r="S250" s="140">
        <v>0</v>
      </c>
      <c r="T250" s="141">
        <f t="shared" si="33"/>
        <v>0</v>
      </c>
      <c r="AR250" s="142" t="s">
        <v>245</v>
      </c>
      <c r="AT250" s="142" t="s">
        <v>165</v>
      </c>
      <c r="AU250" s="142" t="s">
        <v>86</v>
      </c>
      <c r="AY250" s="16" t="s">
        <v>162</v>
      </c>
      <c r="BE250" s="143">
        <f t="shared" si="34"/>
        <v>0</v>
      </c>
      <c r="BF250" s="143">
        <f t="shared" si="35"/>
        <v>0</v>
      </c>
      <c r="BG250" s="143">
        <f t="shared" si="36"/>
        <v>0</v>
      </c>
      <c r="BH250" s="143">
        <f t="shared" si="37"/>
        <v>0</v>
      </c>
      <c r="BI250" s="143">
        <f t="shared" si="38"/>
        <v>0</v>
      </c>
      <c r="BJ250" s="16" t="s">
        <v>86</v>
      </c>
      <c r="BK250" s="143">
        <f t="shared" si="39"/>
        <v>0</v>
      </c>
      <c r="BL250" s="16" t="s">
        <v>245</v>
      </c>
      <c r="BM250" s="142" t="s">
        <v>1582</v>
      </c>
    </row>
    <row r="251" spans="2:65" s="1" customFormat="1" ht="16.5" customHeight="1">
      <c r="B251" s="31"/>
      <c r="C251" s="173" t="s">
        <v>1042</v>
      </c>
      <c r="D251" s="173" t="s">
        <v>644</v>
      </c>
      <c r="E251" s="174" t="s">
        <v>3444</v>
      </c>
      <c r="F251" s="175" t="s">
        <v>3341</v>
      </c>
      <c r="G251" s="176" t="s">
        <v>1832</v>
      </c>
      <c r="H251" s="177">
        <v>10</v>
      </c>
      <c r="I251" s="178"/>
      <c r="J251" s="179">
        <f t="shared" si="30"/>
        <v>0</v>
      </c>
      <c r="K251" s="175" t="s">
        <v>1</v>
      </c>
      <c r="L251" s="180"/>
      <c r="M251" s="181" t="s">
        <v>1</v>
      </c>
      <c r="N251" s="182" t="s">
        <v>43</v>
      </c>
      <c r="P251" s="140">
        <f t="shared" si="31"/>
        <v>0</v>
      </c>
      <c r="Q251" s="140">
        <v>4.4999999999999999E-4</v>
      </c>
      <c r="R251" s="140">
        <f t="shared" si="32"/>
        <v>4.4999999999999997E-3</v>
      </c>
      <c r="S251" s="140">
        <v>0</v>
      </c>
      <c r="T251" s="141">
        <f t="shared" si="33"/>
        <v>0</v>
      </c>
      <c r="AR251" s="142" t="s">
        <v>318</v>
      </c>
      <c r="AT251" s="142" t="s">
        <v>644</v>
      </c>
      <c r="AU251" s="142" t="s">
        <v>86</v>
      </c>
      <c r="AY251" s="16" t="s">
        <v>162</v>
      </c>
      <c r="BE251" s="143">
        <f t="shared" si="34"/>
        <v>0</v>
      </c>
      <c r="BF251" s="143">
        <f t="shared" si="35"/>
        <v>0</v>
      </c>
      <c r="BG251" s="143">
        <f t="shared" si="36"/>
        <v>0</v>
      </c>
      <c r="BH251" s="143">
        <f t="shared" si="37"/>
        <v>0</v>
      </c>
      <c r="BI251" s="143">
        <f t="shared" si="38"/>
        <v>0</v>
      </c>
      <c r="BJ251" s="16" t="s">
        <v>86</v>
      </c>
      <c r="BK251" s="143">
        <f t="shared" si="39"/>
        <v>0</v>
      </c>
      <c r="BL251" s="16" t="s">
        <v>245</v>
      </c>
      <c r="BM251" s="142" t="s">
        <v>1606</v>
      </c>
    </row>
    <row r="252" spans="2:65" s="11" customFormat="1" ht="22.9" customHeight="1">
      <c r="B252" s="119"/>
      <c r="D252" s="120" t="s">
        <v>77</v>
      </c>
      <c r="E252" s="129" t="s">
        <v>170</v>
      </c>
      <c r="F252" s="129" t="s">
        <v>3445</v>
      </c>
      <c r="I252" s="122"/>
      <c r="J252" s="130">
        <f>BK252</f>
        <v>0</v>
      </c>
      <c r="L252" s="119"/>
      <c r="M252" s="124"/>
      <c r="P252" s="125">
        <v>0</v>
      </c>
      <c r="R252" s="125">
        <v>0</v>
      </c>
      <c r="T252" s="126">
        <v>0</v>
      </c>
      <c r="AR252" s="120" t="s">
        <v>88</v>
      </c>
      <c r="AT252" s="127" t="s">
        <v>77</v>
      </c>
      <c r="AU252" s="127" t="s">
        <v>86</v>
      </c>
      <c r="AY252" s="120" t="s">
        <v>162</v>
      </c>
      <c r="BK252" s="128">
        <v>0</v>
      </c>
    </row>
    <row r="253" spans="2:65" s="11" customFormat="1" ht="25.9" customHeight="1">
      <c r="B253" s="119"/>
      <c r="D253" s="120" t="s">
        <v>77</v>
      </c>
      <c r="E253" s="121" t="s">
        <v>3446</v>
      </c>
      <c r="F253" s="121" t="s">
        <v>3447</v>
      </c>
      <c r="I253" s="122"/>
      <c r="J253" s="123">
        <f>BK253</f>
        <v>0</v>
      </c>
      <c r="L253" s="119"/>
      <c r="M253" s="124"/>
      <c r="P253" s="125">
        <f>SUM(P254:P272)</f>
        <v>0</v>
      </c>
      <c r="R253" s="125">
        <f>SUM(R254:R272)</f>
        <v>0</v>
      </c>
      <c r="T253" s="126">
        <f>SUM(T254:T272)</f>
        <v>0</v>
      </c>
      <c r="AR253" s="120" t="s">
        <v>88</v>
      </c>
      <c r="AT253" s="127" t="s">
        <v>77</v>
      </c>
      <c r="AU253" s="127" t="s">
        <v>78</v>
      </c>
      <c r="AY253" s="120" t="s">
        <v>162</v>
      </c>
      <c r="BK253" s="128">
        <f>SUM(BK254:BK272)</f>
        <v>0</v>
      </c>
    </row>
    <row r="254" spans="2:65" s="1" customFormat="1" ht="33" customHeight="1">
      <c r="B254" s="31"/>
      <c r="C254" s="131" t="s">
        <v>1048</v>
      </c>
      <c r="D254" s="131" t="s">
        <v>165</v>
      </c>
      <c r="E254" s="132" t="s">
        <v>3448</v>
      </c>
      <c r="F254" s="133" t="s">
        <v>3449</v>
      </c>
      <c r="G254" s="134" t="s">
        <v>1645</v>
      </c>
      <c r="H254" s="135">
        <v>1</v>
      </c>
      <c r="I254" s="136"/>
      <c r="J254" s="137">
        <f t="shared" ref="J254:J271" si="40">ROUND(I254*H254,2)</f>
        <v>0</v>
      </c>
      <c r="K254" s="133" t="s">
        <v>1</v>
      </c>
      <c r="L254" s="31"/>
      <c r="M254" s="138" t="s">
        <v>1</v>
      </c>
      <c r="N254" s="139" t="s">
        <v>43</v>
      </c>
      <c r="P254" s="140">
        <f t="shared" ref="P254:P271" si="41">O254*H254</f>
        <v>0</v>
      </c>
      <c r="Q254" s="140">
        <v>0</v>
      </c>
      <c r="R254" s="140">
        <f t="shared" ref="R254:R271" si="42">Q254*H254</f>
        <v>0</v>
      </c>
      <c r="S254" s="140">
        <v>0</v>
      </c>
      <c r="T254" s="141">
        <f t="shared" ref="T254:T271" si="43">S254*H254</f>
        <v>0</v>
      </c>
      <c r="AR254" s="142" t="s">
        <v>245</v>
      </c>
      <c r="AT254" s="142" t="s">
        <v>165</v>
      </c>
      <c r="AU254" s="142" t="s">
        <v>86</v>
      </c>
      <c r="AY254" s="16" t="s">
        <v>162</v>
      </c>
      <c r="BE254" s="143">
        <f t="shared" ref="BE254:BE271" si="44">IF(N254="základní",J254,0)</f>
        <v>0</v>
      </c>
      <c r="BF254" s="143">
        <f t="shared" ref="BF254:BF271" si="45">IF(N254="snížená",J254,0)</f>
        <v>0</v>
      </c>
      <c r="BG254" s="143">
        <f t="shared" ref="BG254:BG271" si="46">IF(N254="zákl. přenesená",J254,0)</f>
        <v>0</v>
      </c>
      <c r="BH254" s="143">
        <f t="shared" ref="BH254:BH271" si="47">IF(N254="sníž. přenesená",J254,0)</f>
        <v>0</v>
      </c>
      <c r="BI254" s="143">
        <f t="shared" ref="BI254:BI271" si="48">IF(N254="nulová",J254,0)</f>
        <v>0</v>
      </c>
      <c r="BJ254" s="16" t="s">
        <v>86</v>
      </c>
      <c r="BK254" s="143">
        <f t="shared" ref="BK254:BK271" si="49">ROUND(I254*H254,2)</f>
        <v>0</v>
      </c>
      <c r="BL254" s="16" t="s">
        <v>245</v>
      </c>
      <c r="BM254" s="142" t="s">
        <v>1615</v>
      </c>
    </row>
    <row r="255" spans="2:65" s="1" customFormat="1" ht="33" customHeight="1">
      <c r="B255" s="31"/>
      <c r="C255" s="173" t="s">
        <v>1051</v>
      </c>
      <c r="D255" s="173" t="s">
        <v>644</v>
      </c>
      <c r="E255" s="174" t="s">
        <v>3450</v>
      </c>
      <c r="F255" s="175" t="s">
        <v>3449</v>
      </c>
      <c r="G255" s="176" t="s">
        <v>1645</v>
      </c>
      <c r="H255" s="177">
        <v>1</v>
      </c>
      <c r="I255" s="178"/>
      <c r="J255" s="179">
        <f t="shared" si="40"/>
        <v>0</v>
      </c>
      <c r="K255" s="175" t="s">
        <v>1</v>
      </c>
      <c r="L255" s="180"/>
      <c r="M255" s="181" t="s">
        <v>1</v>
      </c>
      <c r="N255" s="182" t="s">
        <v>43</v>
      </c>
      <c r="P255" s="140">
        <f t="shared" si="41"/>
        <v>0</v>
      </c>
      <c r="Q255" s="140">
        <v>0</v>
      </c>
      <c r="R255" s="140">
        <f t="shared" si="42"/>
        <v>0</v>
      </c>
      <c r="S255" s="140">
        <v>0</v>
      </c>
      <c r="T255" s="141">
        <f t="shared" si="43"/>
        <v>0</v>
      </c>
      <c r="AR255" s="142" t="s">
        <v>318</v>
      </c>
      <c r="AT255" s="142" t="s">
        <v>644</v>
      </c>
      <c r="AU255" s="142" t="s">
        <v>86</v>
      </c>
      <c r="AY255" s="16" t="s">
        <v>162</v>
      </c>
      <c r="BE255" s="143">
        <f t="shared" si="44"/>
        <v>0</v>
      </c>
      <c r="BF255" s="143">
        <f t="shared" si="45"/>
        <v>0</v>
      </c>
      <c r="BG255" s="143">
        <f t="shared" si="46"/>
        <v>0</v>
      </c>
      <c r="BH255" s="143">
        <f t="shared" si="47"/>
        <v>0</v>
      </c>
      <c r="BI255" s="143">
        <f t="shared" si="48"/>
        <v>0</v>
      </c>
      <c r="BJ255" s="16" t="s">
        <v>86</v>
      </c>
      <c r="BK255" s="143">
        <f t="shared" si="49"/>
        <v>0</v>
      </c>
      <c r="BL255" s="16" t="s">
        <v>245</v>
      </c>
      <c r="BM255" s="142" t="s">
        <v>1624</v>
      </c>
    </row>
    <row r="256" spans="2:65" s="1" customFormat="1" ht="33" customHeight="1">
      <c r="B256" s="31"/>
      <c r="C256" s="131" t="s">
        <v>1056</v>
      </c>
      <c r="D256" s="131" t="s">
        <v>165</v>
      </c>
      <c r="E256" s="132" t="s">
        <v>3451</v>
      </c>
      <c r="F256" s="133" t="s">
        <v>3452</v>
      </c>
      <c r="G256" s="134" t="s">
        <v>1645</v>
      </c>
      <c r="H256" s="135">
        <v>1</v>
      </c>
      <c r="I256" s="136"/>
      <c r="J256" s="137">
        <f t="shared" si="40"/>
        <v>0</v>
      </c>
      <c r="K256" s="133" t="s">
        <v>1</v>
      </c>
      <c r="L256" s="31"/>
      <c r="M256" s="138" t="s">
        <v>1</v>
      </c>
      <c r="N256" s="139" t="s">
        <v>43</v>
      </c>
      <c r="P256" s="140">
        <f t="shared" si="41"/>
        <v>0</v>
      </c>
      <c r="Q256" s="140">
        <v>0</v>
      </c>
      <c r="R256" s="140">
        <f t="shared" si="42"/>
        <v>0</v>
      </c>
      <c r="S256" s="140">
        <v>0</v>
      </c>
      <c r="T256" s="141">
        <f t="shared" si="43"/>
        <v>0</v>
      </c>
      <c r="AR256" s="142" t="s">
        <v>245</v>
      </c>
      <c r="AT256" s="142" t="s">
        <v>165</v>
      </c>
      <c r="AU256" s="142" t="s">
        <v>86</v>
      </c>
      <c r="AY256" s="16" t="s">
        <v>162</v>
      </c>
      <c r="BE256" s="143">
        <f t="shared" si="44"/>
        <v>0</v>
      </c>
      <c r="BF256" s="143">
        <f t="shared" si="45"/>
        <v>0</v>
      </c>
      <c r="BG256" s="143">
        <f t="shared" si="46"/>
        <v>0</v>
      </c>
      <c r="BH256" s="143">
        <f t="shared" si="47"/>
        <v>0</v>
      </c>
      <c r="BI256" s="143">
        <f t="shared" si="48"/>
        <v>0</v>
      </c>
      <c r="BJ256" s="16" t="s">
        <v>86</v>
      </c>
      <c r="BK256" s="143">
        <f t="shared" si="49"/>
        <v>0</v>
      </c>
      <c r="BL256" s="16" t="s">
        <v>245</v>
      </c>
      <c r="BM256" s="142" t="s">
        <v>1632</v>
      </c>
    </row>
    <row r="257" spans="2:65" s="1" customFormat="1" ht="33" customHeight="1">
      <c r="B257" s="31"/>
      <c r="C257" s="173" t="s">
        <v>1061</v>
      </c>
      <c r="D257" s="173" t="s">
        <v>644</v>
      </c>
      <c r="E257" s="174" t="s">
        <v>3453</v>
      </c>
      <c r="F257" s="175" t="s">
        <v>3452</v>
      </c>
      <c r="G257" s="176" t="s">
        <v>1645</v>
      </c>
      <c r="H257" s="177">
        <v>1</v>
      </c>
      <c r="I257" s="178"/>
      <c r="J257" s="179">
        <f t="shared" si="40"/>
        <v>0</v>
      </c>
      <c r="K257" s="175" t="s">
        <v>1</v>
      </c>
      <c r="L257" s="180"/>
      <c r="M257" s="181" t="s">
        <v>1</v>
      </c>
      <c r="N257" s="182" t="s">
        <v>43</v>
      </c>
      <c r="P257" s="140">
        <f t="shared" si="41"/>
        <v>0</v>
      </c>
      <c r="Q257" s="140">
        <v>0</v>
      </c>
      <c r="R257" s="140">
        <f t="shared" si="42"/>
        <v>0</v>
      </c>
      <c r="S257" s="140">
        <v>0</v>
      </c>
      <c r="T257" s="141">
        <f t="shared" si="43"/>
        <v>0</v>
      </c>
      <c r="AR257" s="142" t="s">
        <v>318</v>
      </c>
      <c r="AT257" s="142" t="s">
        <v>644</v>
      </c>
      <c r="AU257" s="142" t="s">
        <v>86</v>
      </c>
      <c r="AY257" s="16" t="s">
        <v>162</v>
      </c>
      <c r="BE257" s="143">
        <f t="shared" si="44"/>
        <v>0</v>
      </c>
      <c r="BF257" s="143">
        <f t="shared" si="45"/>
        <v>0</v>
      </c>
      <c r="BG257" s="143">
        <f t="shared" si="46"/>
        <v>0</v>
      </c>
      <c r="BH257" s="143">
        <f t="shared" si="47"/>
        <v>0</v>
      </c>
      <c r="BI257" s="143">
        <f t="shared" si="48"/>
        <v>0</v>
      </c>
      <c r="BJ257" s="16" t="s">
        <v>86</v>
      </c>
      <c r="BK257" s="143">
        <f t="shared" si="49"/>
        <v>0</v>
      </c>
      <c r="BL257" s="16" t="s">
        <v>245</v>
      </c>
      <c r="BM257" s="142" t="s">
        <v>1642</v>
      </c>
    </row>
    <row r="258" spans="2:65" s="1" customFormat="1" ht="24.2" customHeight="1">
      <c r="B258" s="31"/>
      <c r="C258" s="131" t="s">
        <v>1068</v>
      </c>
      <c r="D258" s="131" t="s">
        <v>165</v>
      </c>
      <c r="E258" s="132" t="s">
        <v>3454</v>
      </c>
      <c r="F258" s="133" t="s">
        <v>3455</v>
      </c>
      <c r="G258" s="134" t="s">
        <v>1645</v>
      </c>
      <c r="H258" s="135">
        <v>1</v>
      </c>
      <c r="I258" s="136"/>
      <c r="J258" s="137">
        <f t="shared" si="40"/>
        <v>0</v>
      </c>
      <c r="K258" s="133" t="s">
        <v>1</v>
      </c>
      <c r="L258" s="31"/>
      <c r="M258" s="138" t="s">
        <v>1</v>
      </c>
      <c r="N258" s="139" t="s">
        <v>43</v>
      </c>
      <c r="P258" s="140">
        <f t="shared" si="41"/>
        <v>0</v>
      </c>
      <c r="Q258" s="140">
        <v>0</v>
      </c>
      <c r="R258" s="140">
        <f t="shared" si="42"/>
        <v>0</v>
      </c>
      <c r="S258" s="140">
        <v>0</v>
      </c>
      <c r="T258" s="141">
        <f t="shared" si="43"/>
        <v>0</v>
      </c>
      <c r="AR258" s="142" t="s">
        <v>245</v>
      </c>
      <c r="AT258" s="142" t="s">
        <v>165</v>
      </c>
      <c r="AU258" s="142" t="s">
        <v>86</v>
      </c>
      <c r="AY258" s="16" t="s">
        <v>162</v>
      </c>
      <c r="BE258" s="143">
        <f t="shared" si="44"/>
        <v>0</v>
      </c>
      <c r="BF258" s="143">
        <f t="shared" si="45"/>
        <v>0</v>
      </c>
      <c r="BG258" s="143">
        <f t="shared" si="46"/>
        <v>0</v>
      </c>
      <c r="BH258" s="143">
        <f t="shared" si="47"/>
        <v>0</v>
      </c>
      <c r="BI258" s="143">
        <f t="shared" si="48"/>
        <v>0</v>
      </c>
      <c r="BJ258" s="16" t="s">
        <v>86</v>
      </c>
      <c r="BK258" s="143">
        <f t="shared" si="49"/>
        <v>0</v>
      </c>
      <c r="BL258" s="16" t="s">
        <v>245</v>
      </c>
      <c r="BM258" s="142" t="s">
        <v>1652</v>
      </c>
    </row>
    <row r="259" spans="2:65" s="1" customFormat="1" ht="24.2" customHeight="1">
      <c r="B259" s="31"/>
      <c r="C259" s="173" t="s">
        <v>1073</v>
      </c>
      <c r="D259" s="173" t="s">
        <v>644</v>
      </c>
      <c r="E259" s="174" t="s">
        <v>3456</v>
      </c>
      <c r="F259" s="175" t="s">
        <v>3455</v>
      </c>
      <c r="G259" s="176" t="s">
        <v>1645</v>
      </c>
      <c r="H259" s="177">
        <v>1</v>
      </c>
      <c r="I259" s="178"/>
      <c r="J259" s="179">
        <f t="shared" si="40"/>
        <v>0</v>
      </c>
      <c r="K259" s="175" t="s">
        <v>1</v>
      </c>
      <c r="L259" s="180"/>
      <c r="M259" s="181" t="s">
        <v>1</v>
      </c>
      <c r="N259" s="182" t="s">
        <v>43</v>
      </c>
      <c r="P259" s="140">
        <f t="shared" si="41"/>
        <v>0</v>
      </c>
      <c r="Q259" s="140">
        <v>0</v>
      </c>
      <c r="R259" s="140">
        <f t="shared" si="42"/>
        <v>0</v>
      </c>
      <c r="S259" s="140">
        <v>0</v>
      </c>
      <c r="T259" s="141">
        <f t="shared" si="43"/>
        <v>0</v>
      </c>
      <c r="AR259" s="142" t="s">
        <v>318</v>
      </c>
      <c r="AT259" s="142" t="s">
        <v>644</v>
      </c>
      <c r="AU259" s="142" t="s">
        <v>86</v>
      </c>
      <c r="AY259" s="16" t="s">
        <v>162</v>
      </c>
      <c r="BE259" s="143">
        <f t="shared" si="44"/>
        <v>0</v>
      </c>
      <c r="BF259" s="143">
        <f t="shared" si="45"/>
        <v>0</v>
      </c>
      <c r="BG259" s="143">
        <f t="shared" si="46"/>
        <v>0</v>
      </c>
      <c r="BH259" s="143">
        <f t="shared" si="47"/>
        <v>0</v>
      </c>
      <c r="BI259" s="143">
        <f t="shared" si="48"/>
        <v>0</v>
      </c>
      <c r="BJ259" s="16" t="s">
        <v>86</v>
      </c>
      <c r="BK259" s="143">
        <f t="shared" si="49"/>
        <v>0</v>
      </c>
      <c r="BL259" s="16" t="s">
        <v>245</v>
      </c>
      <c r="BM259" s="142" t="s">
        <v>1661</v>
      </c>
    </row>
    <row r="260" spans="2:65" s="1" customFormat="1" ht="37.9" customHeight="1">
      <c r="B260" s="31"/>
      <c r="C260" s="131" t="s">
        <v>1081</v>
      </c>
      <c r="D260" s="131" t="s">
        <v>165</v>
      </c>
      <c r="E260" s="132" t="s">
        <v>3457</v>
      </c>
      <c r="F260" s="133" t="s">
        <v>3458</v>
      </c>
      <c r="G260" s="134" t="s">
        <v>1645</v>
      </c>
      <c r="H260" s="135">
        <v>1</v>
      </c>
      <c r="I260" s="136"/>
      <c r="J260" s="137">
        <f t="shared" si="40"/>
        <v>0</v>
      </c>
      <c r="K260" s="133" t="s">
        <v>1</v>
      </c>
      <c r="L260" s="31"/>
      <c r="M260" s="138" t="s">
        <v>1</v>
      </c>
      <c r="N260" s="139" t="s">
        <v>43</v>
      </c>
      <c r="P260" s="140">
        <f t="shared" si="41"/>
        <v>0</v>
      </c>
      <c r="Q260" s="140">
        <v>0</v>
      </c>
      <c r="R260" s="140">
        <f t="shared" si="42"/>
        <v>0</v>
      </c>
      <c r="S260" s="140">
        <v>0</v>
      </c>
      <c r="T260" s="141">
        <f t="shared" si="43"/>
        <v>0</v>
      </c>
      <c r="AR260" s="142" t="s">
        <v>245</v>
      </c>
      <c r="AT260" s="142" t="s">
        <v>165</v>
      </c>
      <c r="AU260" s="142" t="s">
        <v>86</v>
      </c>
      <c r="AY260" s="16" t="s">
        <v>162</v>
      </c>
      <c r="BE260" s="143">
        <f t="shared" si="44"/>
        <v>0</v>
      </c>
      <c r="BF260" s="143">
        <f t="shared" si="45"/>
        <v>0</v>
      </c>
      <c r="BG260" s="143">
        <f t="shared" si="46"/>
        <v>0</v>
      </c>
      <c r="BH260" s="143">
        <f t="shared" si="47"/>
        <v>0</v>
      </c>
      <c r="BI260" s="143">
        <f t="shared" si="48"/>
        <v>0</v>
      </c>
      <c r="BJ260" s="16" t="s">
        <v>86</v>
      </c>
      <c r="BK260" s="143">
        <f t="shared" si="49"/>
        <v>0</v>
      </c>
      <c r="BL260" s="16" t="s">
        <v>245</v>
      </c>
      <c r="BM260" s="142" t="s">
        <v>1671</v>
      </c>
    </row>
    <row r="261" spans="2:65" s="1" customFormat="1" ht="37.9" customHeight="1">
      <c r="B261" s="31"/>
      <c r="C261" s="173" t="s">
        <v>1085</v>
      </c>
      <c r="D261" s="173" t="s">
        <v>644</v>
      </c>
      <c r="E261" s="174" t="s">
        <v>3459</v>
      </c>
      <c r="F261" s="175" t="s">
        <v>3458</v>
      </c>
      <c r="G261" s="176" t="s">
        <v>1645</v>
      </c>
      <c r="H261" s="177">
        <v>1</v>
      </c>
      <c r="I261" s="178"/>
      <c r="J261" s="179">
        <f t="shared" si="40"/>
        <v>0</v>
      </c>
      <c r="K261" s="175" t="s">
        <v>1</v>
      </c>
      <c r="L261" s="180"/>
      <c r="M261" s="181" t="s">
        <v>1</v>
      </c>
      <c r="N261" s="182" t="s">
        <v>43</v>
      </c>
      <c r="P261" s="140">
        <f t="shared" si="41"/>
        <v>0</v>
      </c>
      <c r="Q261" s="140">
        <v>0</v>
      </c>
      <c r="R261" s="140">
        <f t="shared" si="42"/>
        <v>0</v>
      </c>
      <c r="S261" s="140">
        <v>0</v>
      </c>
      <c r="T261" s="141">
        <f t="shared" si="43"/>
        <v>0</v>
      </c>
      <c r="AR261" s="142" t="s">
        <v>318</v>
      </c>
      <c r="AT261" s="142" t="s">
        <v>644</v>
      </c>
      <c r="AU261" s="142" t="s">
        <v>86</v>
      </c>
      <c r="AY261" s="16" t="s">
        <v>162</v>
      </c>
      <c r="BE261" s="143">
        <f t="shared" si="44"/>
        <v>0</v>
      </c>
      <c r="BF261" s="143">
        <f t="shared" si="45"/>
        <v>0</v>
      </c>
      <c r="BG261" s="143">
        <f t="shared" si="46"/>
        <v>0</v>
      </c>
      <c r="BH261" s="143">
        <f t="shared" si="47"/>
        <v>0</v>
      </c>
      <c r="BI261" s="143">
        <f t="shared" si="48"/>
        <v>0</v>
      </c>
      <c r="BJ261" s="16" t="s">
        <v>86</v>
      </c>
      <c r="BK261" s="143">
        <f t="shared" si="49"/>
        <v>0</v>
      </c>
      <c r="BL261" s="16" t="s">
        <v>245</v>
      </c>
      <c r="BM261" s="142" t="s">
        <v>1679</v>
      </c>
    </row>
    <row r="262" spans="2:65" s="1" customFormat="1" ht="16.5" customHeight="1">
      <c r="B262" s="31"/>
      <c r="C262" s="131" t="s">
        <v>1093</v>
      </c>
      <c r="D262" s="131" t="s">
        <v>165</v>
      </c>
      <c r="E262" s="132" t="s">
        <v>3460</v>
      </c>
      <c r="F262" s="133" t="s">
        <v>3461</v>
      </c>
      <c r="G262" s="134" t="s">
        <v>1645</v>
      </c>
      <c r="H262" s="135">
        <v>1</v>
      </c>
      <c r="I262" s="136"/>
      <c r="J262" s="137">
        <f t="shared" si="40"/>
        <v>0</v>
      </c>
      <c r="K262" s="133" t="s">
        <v>1</v>
      </c>
      <c r="L262" s="31"/>
      <c r="M262" s="138" t="s">
        <v>1</v>
      </c>
      <c r="N262" s="139" t="s">
        <v>43</v>
      </c>
      <c r="P262" s="140">
        <f t="shared" si="41"/>
        <v>0</v>
      </c>
      <c r="Q262" s="140">
        <v>0</v>
      </c>
      <c r="R262" s="140">
        <f t="shared" si="42"/>
        <v>0</v>
      </c>
      <c r="S262" s="140">
        <v>0</v>
      </c>
      <c r="T262" s="141">
        <f t="shared" si="43"/>
        <v>0</v>
      </c>
      <c r="AR262" s="142" t="s">
        <v>245</v>
      </c>
      <c r="AT262" s="142" t="s">
        <v>165</v>
      </c>
      <c r="AU262" s="142" t="s">
        <v>86</v>
      </c>
      <c r="AY262" s="16" t="s">
        <v>162</v>
      </c>
      <c r="BE262" s="143">
        <f t="shared" si="44"/>
        <v>0</v>
      </c>
      <c r="BF262" s="143">
        <f t="shared" si="45"/>
        <v>0</v>
      </c>
      <c r="BG262" s="143">
        <f t="shared" si="46"/>
        <v>0</v>
      </c>
      <c r="BH262" s="143">
        <f t="shared" si="47"/>
        <v>0</v>
      </c>
      <c r="BI262" s="143">
        <f t="shared" si="48"/>
        <v>0</v>
      </c>
      <c r="BJ262" s="16" t="s">
        <v>86</v>
      </c>
      <c r="BK262" s="143">
        <f t="shared" si="49"/>
        <v>0</v>
      </c>
      <c r="BL262" s="16" t="s">
        <v>245</v>
      </c>
      <c r="BM262" s="142" t="s">
        <v>1687</v>
      </c>
    </row>
    <row r="263" spans="2:65" s="1" customFormat="1" ht="16.5" customHeight="1">
      <c r="B263" s="31"/>
      <c r="C263" s="173" t="s">
        <v>1098</v>
      </c>
      <c r="D263" s="173" t="s">
        <v>644</v>
      </c>
      <c r="E263" s="174" t="s">
        <v>3462</v>
      </c>
      <c r="F263" s="175" t="s">
        <v>3461</v>
      </c>
      <c r="G263" s="176" t="s">
        <v>1645</v>
      </c>
      <c r="H263" s="177">
        <v>1</v>
      </c>
      <c r="I263" s="178"/>
      <c r="J263" s="179">
        <f t="shared" si="40"/>
        <v>0</v>
      </c>
      <c r="K263" s="175" t="s">
        <v>1</v>
      </c>
      <c r="L263" s="180"/>
      <c r="M263" s="181" t="s">
        <v>1</v>
      </c>
      <c r="N263" s="182" t="s">
        <v>43</v>
      </c>
      <c r="P263" s="140">
        <f t="shared" si="41"/>
        <v>0</v>
      </c>
      <c r="Q263" s="140">
        <v>0</v>
      </c>
      <c r="R263" s="140">
        <f t="shared" si="42"/>
        <v>0</v>
      </c>
      <c r="S263" s="140">
        <v>0</v>
      </c>
      <c r="T263" s="141">
        <f t="shared" si="43"/>
        <v>0</v>
      </c>
      <c r="AR263" s="142" t="s">
        <v>318</v>
      </c>
      <c r="AT263" s="142" t="s">
        <v>644</v>
      </c>
      <c r="AU263" s="142" t="s">
        <v>86</v>
      </c>
      <c r="AY263" s="16" t="s">
        <v>162</v>
      </c>
      <c r="BE263" s="143">
        <f t="shared" si="44"/>
        <v>0</v>
      </c>
      <c r="BF263" s="143">
        <f t="shared" si="45"/>
        <v>0</v>
      </c>
      <c r="BG263" s="143">
        <f t="shared" si="46"/>
        <v>0</v>
      </c>
      <c r="BH263" s="143">
        <f t="shared" si="47"/>
        <v>0</v>
      </c>
      <c r="BI263" s="143">
        <f t="shared" si="48"/>
        <v>0</v>
      </c>
      <c r="BJ263" s="16" t="s">
        <v>86</v>
      </c>
      <c r="BK263" s="143">
        <f t="shared" si="49"/>
        <v>0</v>
      </c>
      <c r="BL263" s="16" t="s">
        <v>245</v>
      </c>
      <c r="BM263" s="142" t="s">
        <v>1695</v>
      </c>
    </row>
    <row r="264" spans="2:65" s="1" customFormat="1" ht="24.2" customHeight="1">
      <c r="B264" s="31"/>
      <c r="C264" s="131" t="s">
        <v>1103</v>
      </c>
      <c r="D264" s="131" t="s">
        <v>165</v>
      </c>
      <c r="E264" s="132" t="s">
        <v>3463</v>
      </c>
      <c r="F264" s="133" t="s">
        <v>3464</v>
      </c>
      <c r="G264" s="134" t="s">
        <v>3326</v>
      </c>
      <c r="H264" s="135">
        <v>20</v>
      </c>
      <c r="I264" s="136"/>
      <c r="J264" s="137">
        <f t="shared" si="40"/>
        <v>0</v>
      </c>
      <c r="K264" s="133" t="s">
        <v>1</v>
      </c>
      <c r="L264" s="31"/>
      <c r="M264" s="138" t="s">
        <v>1</v>
      </c>
      <c r="N264" s="139" t="s">
        <v>43</v>
      </c>
      <c r="P264" s="140">
        <f t="shared" si="41"/>
        <v>0</v>
      </c>
      <c r="Q264" s="140">
        <v>0</v>
      </c>
      <c r="R264" s="140">
        <f t="shared" si="42"/>
        <v>0</v>
      </c>
      <c r="S264" s="140">
        <v>0</v>
      </c>
      <c r="T264" s="141">
        <f t="shared" si="43"/>
        <v>0</v>
      </c>
      <c r="AR264" s="142" t="s">
        <v>245</v>
      </c>
      <c r="AT264" s="142" t="s">
        <v>165</v>
      </c>
      <c r="AU264" s="142" t="s">
        <v>86</v>
      </c>
      <c r="AY264" s="16" t="s">
        <v>162</v>
      </c>
      <c r="BE264" s="143">
        <f t="shared" si="44"/>
        <v>0</v>
      </c>
      <c r="BF264" s="143">
        <f t="shared" si="45"/>
        <v>0</v>
      </c>
      <c r="BG264" s="143">
        <f t="shared" si="46"/>
        <v>0</v>
      </c>
      <c r="BH264" s="143">
        <f t="shared" si="47"/>
        <v>0</v>
      </c>
      <c r="BI264" s="143">
        <f t="shared" si="48"/>
        <v>0</v>
      </c>
      <c r="BJ264" s="16" t="s">
        <v>86</v>
      </c>
      <c r="BK264" s="143">
        <f t="shared" si="49"/>
        <v>0</v>
      </c>
      <c r="BL264" s="16" t="s">
        <v>245</v>
      </c>
      <c r="BM264" s="142" t="s">
        <v>1703</v>
      </c>
    </row>
    <row r="265" spans="2:65" s="1" customFormat="1" ht="24.2" customHeight="1">
      <c r="B265" s="31"/>
      <c r="C265" s="173" t="s">
        <v>1107</v>
      </c>
      <c r="D265" s="173" t="s">
        <v>644</v>
      </c>
      <c r="E265" s="174" t="s">
        <v>3465</v>
      </c>
      <c r="F265" s="175" t="s">
        <v>3464</v>
      </c>
      <c r="G265" s="176" t="s">
        <v>3326</v>
      </c>
      <c r="H265" s="177">
        <v>20</v>
      </c>
      <c r="I265" s="178"/>
      <c r="J265" s="179">
        <f t="shared" si="40"/>
        <v>0</v>
      </c>
      <c r="K265" s="175" t="s">
        <v>1</v>
      </c>
      <c r="L265" s="180"/>
      <c r="M265" s="181" t="s">
        <v>1</v>
      </c>
      <c r="N265" s="182" t="s">
        <v>43</v>
      </c>
      <c r="P265" s="140">
        <f t="shared" si="41"/>
        <v>0</v>
      </c>
      <c r="Q265" s="140">
        <v>0</v>
      </c>
      <c r="R265" s="140">
        <f t="shared" si="42"/>
        <v>0</v>
      </c>
      <c r="S265" s="140">
        <v>0</v>
      </c>
      <c r="T265" s="141">
        <f t="shared" si="43"/>
        <v>0</v>
      </c>
      <c r="AR265" s="142" t="s">
        <v>318</v>
      </c>
      <c r="AT265" s="142" t="s">
        <v>644</v>
      </c>
      <c r="AU265" s="142" t="s">
        <v>86</v>
      </c>
      <c r="AY265" s="16" t="s">
        <v>162</v>
      </c>
      <c r="BE265" s="143">
        <f t="shared" si="44"/>
        <v>0</v>
      </c>
      <c r="BF265" s="143">
        <f t="shared" si="45"/>
        <v>0</v>
      </c>
      <c r="BG265" s="143">
        <f t="shared" si="46"/>
        <v>0</v>
      </c>
      <c r="BH265" s="143">
        <f t="shared" si="47"/>
        <v>0</v>
      </c>
      <c r="BI265" s="143">
        <f t="shared" si="48"/>
        <v>0</v>
      </c>
      <c r="BJ265" s="16" t="s">
        <v>86</v>
      </c>
      <c r="BK265" s="143">
        <f t="shared" si="49"/>
        <v>0</v>
      </c>
      <c r="BL265" s="16" t="s">
        <v>245</v>
      </c>
      <c r="BM265" s="142" t="s">
        <v>1711</v>
      </c>
    </row>
    <row r="266" spans="2:65" s="1" customFormat="1" ht="24.2" customHeight="1">
      <c r="B266" s="31"/>
      <c r="C266" s="131" t="s">
        <v>1111</v>
      </c>
      <c r="D266" s="131" t="s">
        <v>165</v>
      </c>
      <c r="E266" s="132" t="s">
        <v>3466</v>
      </c>
      <c r="F266" s="133" t="s">
        <v>3467</v>
      </c>
      <c r="G266" s="134" t="s">
        <v>644</v>
      </c>
      <c r="H266" s="135">
        <v>1</v>
      </c>
      <c r="I266" s="136"/>
      <c r="J266" s="137">
        <f t="shared" si="40"/>
        <v>0</v>
      </c>
      <c r="K266" s="133" t="s">
        <v>1</v>
      </c>
      <c r="L266" s="31"/>
      <c r="M266" s="138" t="s">
        <v>1</v>
      </c>
      <c r="N266" s="139" t="s">
        <v>43</v>
      </c>
      <c r="P266" s="140">
        <f t="shared" si="41"/>
        <v>0</v>
      </c>
      <c r="Q266" s="140">
        <v>0</v>
      </c>
      <c r="R266" s="140">
        <f t="shared" si="42"/>
        <v>0</v>
      </c>
      <c r="S266" s="140">
        <v>0</v>
      </c>
      <c r="T266" s="141">
        <f t="shared" si="43"/>
        <v>0</v>
      </c>
      <c r="AR266" s="142" t="s">
        <v>245</v>
      </c>
      <c r="AT266" s="142" t="s">
        <v>165</v>
      </c>
      <c r="AU266" s="142" t="s">
        <v>86</v>
      </c>
      <c r="AY266" s="16" t="s">
        <v>162</v>
      </c>
      <c r="BE266" s="143">
        <f t="shared" si="44"/>
        <v>0</v>
      </c>
      <c r="BF266" s="143">
        <f t="shared" si="45"/>
        <v>0</v>
      </c>
      <c r="BG266" s="143">
        <f t="shared" si="46"/>
        <v>0</v>
      </c>
      <c r="BH266" s="143">
        <f t="shared" si="47"/>
        <v>0</v>
      </c>
      <c r="BI266" s="143">
        <f t="shared" si="48"/>
        <v>0</v>
      </c>
      <c r="BJ266" s="16" t="s">
        <v>86</v>
      </c>
      <c r="BK266" s="143">
        <f t="shared" si="49"/>
        <v>0</v>
      </c>
      <c r="BL266" s="16" t="s">
        <v>245</v>
      </c>
      <c r="BM266" s="142" t="s">
        <v>1719</v>
      </c>
    </row>
    <row r="267" spans="2:65" s="1" customFormat="1" ht="24.2" customHeight="1">
      <c r="B267" s="31"/>
      <c r="C267" s="173" t="s">
        <v>1117</v>
      </c>
      <c r="D267" s="173" t="s">
        <v>644</v>
      </c>
      <c r="E267" s="174" t="s">
        <v>3468</v>
      </c>
      <c r="F267" s="175" t="s">
        <v>3467</v>
      </c>
      <c r="G267" s="176" t="s">
        <v>644</v>
      </c>
      <c r="H267" s="177">
        <v>1</v>
      </c>
      <c r="I267" s="178"/>
      <c r="J267" s="179">
        <f t="shared" si="40"/>
        <v>0</v>
      </c>
      <c r="K267" s="175" t="s">
        <v>1</v>
      </c>
      <c r="L267" s="180"/>
      <c r="M267" s="181" t="s">
        <v>1</v>
      </c>
      <c r="N267" s="182" t="s">
        <v>43</v>
      </c>
      <c r="P267" s="140">
        <f t="shared" si="41"/>
        <v>0</v>
      </c>
      <c r="Q267" s="140">
        <v>0</v>
      </c>
      <c r="R267" s="140">
        <f t="shared" si="42"/>
        <v>0</v>
      </c>
      <c r="S267" s="140">
        <v>0</v>
      </c>
      <c r="T267" s="141">
        <f t="shared" si="43"/>
        <v>0</v>
      </c>
      <c r="AR267" s="142" t="s">
        <v>318</v>
      </c>
      <c r="AT267" s="142" t="s">
        <v>644</v>
      </c>
      <c r="AU267" s="142" t="s">
        <v>86</v>
      </c>
      <c r="AY267" s="16" t="s">
        <v>162</v>
      </c>
      <c r="BE267" s="143">
        <f t="shared" si="44"/>
        <v>0</v>
      </c>
      <c r="BF267" s="143">
        <f t="shared" si="45"/>
        <v>0</v>
      </c>
      <c r="BG267" s="143">
        <f t="shared" si="46"/>
        <v>0</v>
      </c>
      <c r="BH267" s="143">
        <f t="shared" si="47"/>
        <v>0</v>
      </c>
      <c r="BI267" s="143">
        <f t="shared" si="48"/>
        <v>0</v>
      </c>
      <c r="BJ267" s="16" t="s">
        <v>86</v>
      </c>
      <c r="BK267" s="143">
        <f t="shared" si="49"/>
        <v>0</v>
      </c>
      <c r="BL267" s="16" t="s">
        <v>245</v>
      </c>
      <c r="BM267" s="142" t="s">
        <v>1727</v>
      </c>
    </row>
    <row r="268" spans="2:65" s="1" customFormat="1" ht="33" customHeight="1">
      <c r="B268" s="31"/>
      <c r="C268" s="131" t="s">
        <v>1123</v>
      </c>
      <c r="D268" s="131" t="s">
        <v>165</v>
      </c>
      <c r="E268" s="132" t="s">
        <v>3469</v>
      </c>
      <c r="F268" s="133" t="s">
        <v>3425</v>
      </c>
      <c r="G268" s="134" t="s">
        <v>3326</v>
      </c>
      <c r="H268" s="135">
        <v>25</v>
      </c>
      <c r="I268" s="136"/>
      <c r="J268" s="137">
        <f t="shared" si="40"/>
        <v>0</v>
      </c>
      <c r="K268" s="133" t="s">
        <v>1</v>
      </c>
      <c r="L268" s="31"/>
      <c r="M268" s="138" t="s">
        <v>1</v>
      </c>
      <c r="N268" s="139" t="s">
        <v>43</v>
      </c>
      <c r="P268" s="140">
        <f t="shared" si="41"/>
        <v>0</v>
      </c>
      <c r="Q268" s="140">
        <v>0</v>
      </c>
      <c r="R268" s="140">
        <f t="shared" si="42"/>
        <v>0</v>
      </c>
      <c r="S268" s="140">
        <v>0</v>
      </c>
      <c r="T268" s="141">
        <f t="shared" si="43"/>
        <v>0</v>
      </c>
      <c r="AR268" s="142" t="s">
        <v>245</v>
      </c>
      <c r="AT268" s="142" t="s">
        <v>165</v>
      </c>
      <c r="AU268" s="142" t="s">
        <v>86</v>
      </c>
      <c r="AY268" s="16" t="s">
        <v>162</v>
      </c>
      <c r="BE268" s="143">
        <f t="shared" si="44"/>
        <v>0</v>
      </c>
      <c r="BF268" s="143">
        <f t="shared" si="45"/>
        <v>0</v>
      </c>
      <c r="BG268" s="143">
        <f t="shared" si="46"/>
        <v>0</v>
      </c>
      <c r="BH268" s="143">
        <f t="shared" si="47"/>
        <v>0</v>
      </c>
      <c r="BI268" s="143">
        <f t="shared" si="48"/>
        <v>0</v>
      </c>
      <c r="BJ268" s="16" t="s">
        <v>86</v>
      </c>
      <c r="BK268" s="143">
        <f t="shared" si="49"/>
        <v>0</v>
      </c>
      <c r="BL268" s="16" t="s">
        <v>245</v>
      </c>
      <c r="BM268" s="142" t="s">
        <v>1735</v>
      </c>
    </row>
    <row r="269" spans="2:65" s="1" customFormat="1" ht="33" customHeight="1">
      <c r="B269" s="31"/>
      <c r="C269" s="173" t="s">
        <v>1127</v>
      </c>
      <c r="D269" s="173" t="s">
        <v>644</v>
      </c>
      <c r="E269" s="174" t="s">
        <v>3470</v>
      </c>
      <c r="F269" s="175" t="s">
        <v>3425</v>
      </c>
      <c r="G269" s="176" t="s">
        <v>3326</v>
      </c>
      <c r="H269" s="177">
        <v>25</v>
      </c>
      <c r="I269" s="178"/>
      <c r="J269" s="179">
        <f t="shared" si="40"/>
        <v>0</v>
      </c>
      <c r="K269" s="175" t="s">
        <v>1</v>
      </c>
      <c r="L269" s="180"/>
      <c r="M269" s="181" t="s">
        <v>1</v>
      </c>
      <c r="N269" s="182" t="s">
        <v>43</v>
      </c>
      <c r="P269" s="140">
        <f t="shared" si="41"/>
        <v>0</v>
      </c>
      <c r="Q269" s="140">
        <v>0</v>
      </c>
      <c r="R269" s="140">
        <f t="shared" si="42"/>
        <v>0</v>
      </c>
      <c r="S269" s="140">
        <v>0</v>
      </c>
      <c r="T269" s="141">
        <f t="shared" si="43"/>
        <v>0</v>
      </c>
      <c r="AR269" s="142" t="s">
        <v>318</v>
      </c>
      <c r="AT269" s="142" t="s">
        <v>644</v>
      </c>
      <c r="AU269" s="142" t="s">
        <v>86</v>
      </c>
      <c r="AY269" s="16" t="s">
        <v>162</v>
      </c>
      <c r="BE269" s="143">
        <f t="shared" si="44"/>
        <v>0</v>
      </c>
      <c r="BF269" s="143">
        <f t="shared" si="45"/>
        <v>0</v>
      </c>
      <c r="BG269" s="143">
        <f t="shared" si="46"/>
        <v>0</v>
      </c>
      <c r="BH269" s="143">
        <f t="shared" si="47"/>
        <v>0</v>
      </c>
      <c r="BI269" s="143">
        <f t="shared" si="48"/>
        <v>0</v>
      </c>
      <c r="BJ269" s="16" t="s">
        <v>86</v>
      </c>
      <c r="BK269" s="143">
        <f t="shared" si="49"/>
        <v>0</v>
      </c>
      <c r="BL269" s="16" t="s">
        <v>245</v>
      </c>
      <c r="BM269" s="142" t="s">
        <v>1743</v>
      </c>
    </row>
    <row r="270" spans="2:65" s="1" customFormat="1" ht="16.5" customHeight="1">
      <c r="B270" s="31"/>
      <c r="C270" s="131" t="s">
        <v>1131</v>
      </c>
      <c r="D270" s="131" t="s">
        <v>165</v>
      </c>
      <c r="E270" s="132" t="s">
        <v>3471</v>
      </c>
      <c r="F270" s="133" t="s">
        <v>3341</v>
      </c>
      <c r="G270" s="134" t="s">
        <v>1832</v>
      </c>
      <c r="H270" s="135">
        <v>90</v>
      </c>
      <c r="I270" s="136"/>
      <c r="J270" s="137">
        <f t="shared" si="40"/>
        <v>0</v>
      </c>
      <c r="K270" s="133" t="s">
        <v>1</v>
      </c>
      <c r="L270" s="31"/>
      <c r="M270" s="138" t="s">
        <v>1</v>
      </c>
      <c r="N270" s="139" t="s">
        <v>43</v>
      </c>
      <c r="P270" s="140">
        <f t="shared" si="41"/>
        <v>0</v>
      </c>
      <c r="Q270" s="140">
        <v>0</v>
      </c>
      <c r="R270" s="140">
        <f t="shared" si="42"/>
        <v>0</v>
      </c>
      <c r="S270" s="140">
        <v>0</v>
      </c>
      <c r="T270" s="141">
        <f t="shared" si="43"/>
        <v>0</v>
      </c>
      <c r="AR270" s="142" t="s">
        <v>245</v>
      </c>
      <c r="AT270" s="142" t="s">
        <v>165</v>
      </c>
      <c r="AU270" s="142" t="s">
        <v>86</v>
      </c>
      <c r="AY270" s="16" t="s">
        <v>162</v>
      </c>
      <c r="BE270" s="143">
        <f t="shared" si="44"/>
        <v>0</v>
      </c>
      <c r="BF270" s="143">
        <f t="shared" si="45"/>
        <v>0</v>
      </c>
      <c r="BG270" s="143">
        <f t="shared" si="46"/>
        <v>0</v>
      </c>
      <c r="BH270" s="143">
        <f t="shared" si="47"/>
        <v>0</v>
      </c>
      <c r="BI270" s="143">
        <f t="shared" si="48"/>
        <v>0</v>
      </c>
      <c r="BJ270" s="16" t="s">
        <v>86</v>
      </c>
      <c r="BK270" s="143">
        <f t="shared" si="49"/>
        <v>0</v>
      </c>
      <c r="BL270" s="16" t="s">
        <v>245</v>
      </c>
      <c r="BM270" s="142" t="s">
        <v>1751</v>
      </c>
    </row>
    <row r="271" spans="2:65" s="1" customFormat="1" ht="16.5" customHeight="1">
      <c r="B271" s="31"/>
      <c r="C271" s="173" t="s">
        <v>1133</v>
      </c>
      <c r="D271" s="173" t="s">
        <v>644</v>
      </c>
      <c r="E271" s="174" t="s">
        <v>3472</v>
      </c>
      <c r="F271" s="175" t="s">
        <v>3341</v>
      </c>
      <c r="G271" s="176" t="s">
        <v>1832</v>
      </c>
      <c r="H271" s="177">
        <v>90</v>
      </c>
      <c r="I271" s="178"/>
      <c r="J271" s="179">
        <f t="shared" si="40"/>
        <v>0</v>
      </c>
      <c r="K271" s="175" t="s">
        <v>1</v>
      </c>
      <c r="L271" s="180"/>
      <c r="M271" s="181" t="s">
        <v>1</v>
      </c>
      <c r="N271" s="182" t="s">
        <v>43</v>
      </c>
      <c r="P271" s="140">
        <f t="shared" si="41"/>
        <v>0</v>
      </c>
      <c r="Q271" s="140">
        <v>0</v>
      </c>
      <c r="R271" s="140">
        <f t="shared" si="42"/>
        <v>0</v>
      </c>
      <c r="S271" s="140">
        <v>0</v>
      </c>
      <c r="T271" s="141">
        <f t="shared" si="43"/>
        <v>0</v>
      </c>
      <c r="AR271" s="142" t="s">
        <v>318</v>
      </c>
      <c r="AT271" s="142" t="s">
        <v>644</v>
      </c>
      <c r="AU271" s="142" t="s">
        <v>86</v>
      </c>
      <c r="AY271" s="16" t="s">
        <v>162</v>
      </c>
      <c r="BE271" s="143">
        <f t="shared" si="44"/>
        <v>0</v>
      </c>
      <c r="BF271" s="143">
        <f t="shared" si="45"/>
        <v>0</v>
      </c>
      <c r="BG271" s="143">
        <f t="shared" si="46"/>
        <v>0</v>
      </c>
      <c r="BH271" s="143">
        <f t="shared" si="47"/>
        <v>0</v>
      </c>
      <c r="BI271" s="143">
        <f t="shared" si="48"/>
        <v>0</v>
      </c>
      <c r="BJ271" s="16" t="s">
        <v>86</v>
      </c>
      <c r="BK271" s="143">
        <f t="shared" si="49"/>
        <v>0</v>
      </c>
      <c r="BL271" s="16" t="s">
        <v>245</v>
      </c>
      <c r="BM271" s="142" t="s">
        <v>1759</v>
      </c>
    </row>
    <row r="272" spans="2:65" s="11" customFormat="1" ht="22.9" customHeight="1">
      <c r="B272" s="119"/>
      <c r="D272" s="120" t="s">
        <v>77</v>
      </c>
      <c r="E272" s="129" t="s">
        <v>191</v>
      </c>
      <c r="F272" s="129" t="s">
        <v>3473</v>
      </c>
      <c r="I272" s="122"/>
      <c r="J272" s="130">
        <f>BK272</f>
        <v>0</v>
      </c>
      <c r="L272" s="119"/>
      <c r="M272" s="124"/>
      <c r="P272" s="125">
        <v>0</v>
      </c>
      <c r="R272" s="125">
        <v>0</v>
      </c>
      <c r="T272" s="126">
        <v>0</v>
      </c>
      <c r="AR272" s="120" t="s">
        <v>88</v>
      </c>
      <c r="AT272" s="127" t="s">
        <v>77</v>
      </c>
      <c r="AU272" s="127" t="s">
        <v>86</v>
      </c>
      <c r="AY272" s="120" t="s">
        <v>162</v>
      </c>
      <c r="BK272" s="128">
        <v>0</v>
      </c>
    </row>
    <row r="273" spans="2:65" s="11" customFormat="1" ht="25.9" customHeight="1">
      <c r="B273" s="119"/>
      <c r="D273" s="120" t="s">
        <v>77</v>
      </c>
      <c r="E273" s="121" t="s">
        <v>3474</v>
      </c>
      <c r="F273" s="121" t="s">
        <v>3475</v>
      </c>
      <c r="I273" s="122"/>
      <c r="J273" s="123">
        <f>BK273</f>
        <v>0</v>
      </c>
      <c r="L273" s="119"/>
      <c r="M273" s="124"/>
      <c r="P273" s="125">
        <f>SUM(P274:P284)</f>
        <v>0</v>
      </c>
      <c r="R273" s="125">
        <f>SUM(R274:R284)</f>
        <v>2.7999999999999998E-4</v>
      </c>
      <c r="T273" s="126">
        <f>SUM(T274:T284)</f>
        <v>0</v>
      </c>
      <c r="AR273" s="120" t="s">
        <v>88</v>
      </c>
      <c r="AT273" s="127" t="s">
        <v>77</v>
      </c>
      <c r="AU273" s="127" t="s">
        <v>78</v>
      </c>
      <c r="AY273" s="120" t="s">
        <v>162</v>
      </c>
      <c r="BK273" s="128">
        <f>SUM(BK274:BK284)</f>
        <v>0</v>
      </c>
    </row>
    <row r="274" spans="2:65" s="1" customFormat="1" ht="24.2" customHeight="1">
      <c r="B274" s="31"/>
      <c r="C274" s="131" t="s">
        <v>1138</v>
      </c>
      <c r="D274" s="131" t="s">
        <v>165</v>
      </c>
      <c r="E274" s="132" t="s">
        <v>3476</v>
      </c>
      <c r="F274" s="133" t="s">
        <v>3477</v>
      </c>
      <c r="G274" s="134" t="s">
        <v>1645</v>
      </c>
      <c r="H274" s="135">
        <v>1</v>
      </c>
      <c r="I274" s="136"/>
      <c r="J274" s="137">
        <f t="shared" ref="J274:J283" si="50">ROUND(I274*H274,2)</f>
        <v>0</v>
      </c>
      <c r="K274" s="133" t="s">
        <v>1</v>
      </c>
      <c r="L274" s="31"/>
      <c r="M274" s="138" t="s">
        <v>1</v>
      </c>
      <c r="N274" s="139" t="s">
        <v>43</v>
      </c>
      <c r="P274" s="140">
        <f t="shared" ref="P274:P283" si="51">O274*H274</f>
        <v>0</v>
      </c>
      <c r="Q274" s="140">
        <v>0</v>
      </c>
      <c r="R274" s="140">
        <f t="shared" ref="R274:R283" si="52">Q274*H274</f>
        <v>0</v>
      </c>
      <c r="S274" s="140">
        <v>0</v>
      </c>
      <c r="T274" s="141">
        <f t="shared" ref="T274:T283" si="53">S274*H274</f>
        <v>0</v>
      </c>
      <c r="AR274" s="142" t="s">
        <v>245</v>
      </c>
      <c r="AT274" s="142" t="s">
        <v>165</v>
      </c>
      <c r="AU274" s="142" t="s">
        <v>86</v>
      </c>
      <c r="AY274" s="16" t="s">
        <v>162</v>
      </c>
      <c r="BE274" s="143">
        <f t="shared" ref="BE274:BE283" si="54">IF(N274="základní",J274,0)</f>
        <v>0</v>
      </c>
      <c r="BF274" s="143">
        <f t="shared" ref="BF274:BF283" si="55">IF(N274="snížená",J274,0)</f>
        <v>0</v>
      </c>
      <c r="BG274" s="143">
        <f t="shared" ref="BG274:BG283" si="56">IF(N274="zákl. přenesená",J274,0)</f>
        <v>0</v>
      </c>
      <c r="BH274" s="143">
        <f t="shared" ref="BH274:BH283" si="57">IF(N274="sníž. přenesená",J274,0)</f>
        <v>0</v>
      </c>
      <c r="BI274" s="143">
        <f t="shared" ref="BI274:BI283" si="58">IF(N274="nulová",J274,0)</f>
        <v>0</v>
      </c>
      <c r="BJ274" s="16" t="s">
        <v>86</v>
      </c>
      <c r="BK274" s="143">
        <f t="shared" ref="BK274:BK283" si="59">ROUND(I274*H274,2)</f>
        <v>0</v>
      </c>
      <c r="BL274" s="16" t="s">
        <v>245</v>
      </c>
      <c r="BM274" s="142" t="s">
        <v>1767</v>
      </c>
    </row>
    <row r="275" spans="2:65" s="1" customFormat="1" ht="24.2" customHeight="1">
      <c r="B275" s="31"/>
      <c r="C275" s="173" t="s">
        <v>1141</v>
      </c>
      <c r="D275" s="173" t="s">
        <v>644</v>
      </c>
      <c r="E275" s="174" t="s">
        <v>3478</v>
      </c>
      <c r="F275" s="175" t="s">
        <v>3477</v>
      </c>
      <c r="G275" s="176" t="s">
        <v>1645</v>
      </c>
      <c r="H275" s="177">
        <v>1</v>
      </c>
      <c r="I275" s="178"/>
      <c r="J275" s="179">
        <f t="shared" si="50"/>
        <v>0</v>
      </c>
      <c r="K275" s="175" t="s">
        <v>1</v>
      </c>
      <c r="L275" s="180"/>
      <c r="M275" s="181" t="s">
        <v>1</v>
      </c>
      <c r="N275" s="182" t="s">
        <v>43</v>
      </c>
      <c r="P275" s="140">
        <f t="shared" si="51"/>
        <v>0</v>
      </c>
      <c r="Q275" s="140">
        <v>0</v>
      </c>
      <c r="R275" s="140">
        <f t="shared" si="52"/>
        <v>0</v>
      </c>
      <c r="S275" s="140">
        <v>0</v>
      </c>
      <c r="T275" s="141">
        <f t="shared" si="53"/>
        <v>0</v>
      </c>
      <c r="AR275" s="142" t="s">
        <v>318</v>
      </c>
      <c r="AT275" s="142" t="s">
        <v>644</v>
      </c>
      <c r="AU275" s="142" t="s">
        <v>86</v>
      </c>
      <c r="AY275" s="16" t="s">
        <v>162</v>
      </c>
      <c r="BE275" s="143">
        <f t="shared" si="54"/>
        <v>0</v>
      </c>
      <c r="BF275" s="143">
        <f t="shared" si="55"/>
        <v>0</v>
      </c>
      <c r="BG275" s="143">
        <f t="shared" si="56"/>
        <v>0</v>
      </c>
      <c r="BH275" s="143">
        <f t="shared" si="57"/>
        <v>0</v>
      </c>
      <c r="BI275" s="143">
        <f t="shared" si="58"/>
        <v>0</v>
      </c>
      <c r="BJ275" s="16" t="s">
        <v>86</v>
      </c>
      <c r="BK275" s="143">
        <f t="shared" si="59"/>
        <v>0</v>
      </c>
      <c r="BL275" s="16" t="s">
        <v>245</v>
      </c>
      <c r="BM275" s="142" t="s">
        <v>1775</v>
      </c>
    </row>
    <row r="276" spans="2:65" s="1" customFormat="1" ht="33" customHeight="1">
      <c r="B276" s="31"/>
      <c r="C276" s="131" t="s">
        <v>1146</v>
      </c>
      <c r="D276" s="131" t="s">
        <v>165</v>
      </c>
      <c r="E276" s="132" t="s">
        <v>3479</v>
      </c>
      <c r="F276" s="133" t="s">
        <v>3480</v>
      </c>
      <c r="G276" s="134" t="s">
        <v>1645</v>
      </c>
      <c r="H276" s="135">
        <v>1</v>
      </c>
      <c r="I276" s="136"/>
      <c r="J276" s="137">
        <f t="shared" si="50"/>
        <v>0</v>
      </c>
      <c r="K276" s="133" t="s">
        <v>1</v>
      </c>
      <c r="L276" s="31"/>
      <c r="M276" s="138" t="s">
        <v>1</v>
      </c>
      <c r="N276" s="139" t="s">
        <v>43</v>
      </c>
      <c r="P276" s="140">
        <f t="shared" si="51"/>
        <v>0</v>
      </c>
      <c r="Q276" s="140">
        <v>0</v>
      </c>
      <c r="R276" s="140">
        <f t="shared" si="52"/>
        <v>0</v>
      </c>
      <c r="S276" s="140">
        <v>0</v>
      </c>
      <c r="T276" s="141">
        <f t="shared" si="53"/>
        <v>0</v>
      </c>
      <c r="AR276" s="142" t="s">
        <v>245</v>
      </c>
      <c r="AT276" s="142" t="s">
        <v>165</v>
      </c>
      <c r="AU276" s="142" t="s">
        <v>86</v>
      </c>
      <c r="AY276" s="16" t="s">
        <v>162</v>
      </c>
      <c r="BE276" s="143">
        <f t="shared" si="54"/>
        <v>0</v>
      </c>
      <c r="BF276" s="143">
        <f t="shared" si="55"/>
        <v>0</v>
      </c>
      <c r="BG276" s="143">
        <f t="shared" si="56"/>
        <v>0</v>
      </c>
      <c r="BH276" s="143">
        <f t="shared" si="57"/>
        <v>0</v>
      </c>
      <c r="BI276" s="143">
        <f t="shared" si="58"/>
        <v>0</v>
      </c>
      <c r="BJ276" s="16" t="s">
        <v>86</v>
      </c>
      <c r="BK276" s="143">
        <f t="shared" si="59"/>
        <v>0</v>
      </c>
      <c r="BL276" s="16" t="s">
        <v>245</v>
      </c>
      <c r="BM276" s="142" t="s">
        <v>1783</v>
      </c>
    </row>
    <row r="277" spans="2:65" s="1" customFormat="1" ht="33" customHeight="1">
      <c r="B277" s="31"/>
      <c r="C277" s="173" t="s">
        <v>1152</v>
      </c>
      <c r="D277" s="173" t="s">
        <v>644</v>
      </c>
      <c r="E277" s="174" t="s">
        <v>3481</v>
      </c>
      <c r="F277" s="175" t="s">
        <v>3480</v>
      </c>
      <c r="G277" s="176" t="s">
        <v>1645</v>
      </c>
      <c r="H277" s="177">
        <v>1</v>
      </c>
      <c r="I277" s="178"/>
      <c r="J277" s="179">
        <f t="shared" si="50"/>
        <v>0</v>
      </c>
      <c r="K277" s="175" t="s">
        <v>1</v>
      </c>
      <c r="L277" s="180"/>
      <c r="M277" s="181" t="s">
        <v>1</v>
      </c>
      <c r="N277" s="182" t="s">
        <v>43</v>
      </c>
      <c r="P277" s="140">
        <f t="shared" si="51"/>
        <v>0</v>
      </c>
      <c r="Q277" s="140">
        <v>0</v>
      </c>
      <c r="R277" s="140">
        <f t="shared" si="52"/>
        <v>0</v>
      </c>
      <c r="S277" s="140">
        <v>0</v>
      </c>
      <c r="T277" s="141">
        <f t="shared" si="53"/>
        <v>0</v>
      </c>
      <c r="AR277" s="142" t="s">
        <v>318</v>
      </c>
      <c r="AT277" s="142" t="s">
        <v>644</v>
      </c>
      <c r="AU277" s="142" t="s">
        <v>86</v>
      </c>
      <c r="AY277" s="16" t="s">
        <v>162</v>
      </c>
      <c r="BE277" s="143">
        <f t="shared" si="54"/>
        <v>0</v>
      </c>
      <c r="BF277" s="143">
        <f t="shared" si="55"/>
        <v>0</v>
      </c>
      <c r="BG277" s="143">
        <f t="shared" si="56"/>
        <v>0</v>
      </c>
      <c r="BH277" s="143">
        <f t="shared" si="57"/>
        <v>0</v>
      </c>
      <c r="BI277" s="143">
        <f t="shared" si="58"/>
        <v>0</v>
      </c>
      <c r="BJ277" s="16" t="s">
        <v>86</v>
      </c>
      <c r="BK277" s="143">
        <f t="shared" si="59"/>
        <v>0</v>
      </c>
      <c r="BL277" s="16" t="s">
        <v>245</v>
      </c>
      <c r="BM277" s="142" t="s">
        <v>1791</v>
      </c>
    </row>
    <row r="278" spans="2:65" s="1" customFormat="1" ht="24.2" customHeight="1">
      <c r="B278" s="31"/>
      <c r="C278" s="131" t="s">
        <v>1157</v>
      </c>
      <c r="D278" s="131" t="s">
        <v>165</v>
      </c>
      <c r="E278" s="132" t="s">
        <v>3482</v>
      </c>
      <c r="F278" s="133" t="s">
        <v>3483</v>
      </c>
      <c r="G278" s="134" t="s">
        <v>644</v>
      </c>
      <c r="H278" s="135">
        <v>4</v>
      </c>
      <c r="I278" s="136"/>
      <c r="J278" s="137">
        <f t="shared" si="50"/>
        <v>0</v>
      </c>
      <c r="K278" s="133" t="s">
        <v>1</v>
      </c>
      <c r="L278" s="31"/>
      <c r="M278" s="138" t="s">
        <v>1</v>
      </c>
      <c r="N278" s="139" t="s">
        <v>43</v>
      </c>
      <c r="P278" s="140">
        <f t="shared" si="51"/>
        <v>0</v>
      </c>
      <c r="Q278" s="140">
        <v>0</v>
      </c>
      <c r="R278" s="140">
        <f t="shared" si="52"/>
        <v>0</v>
      </c>
      <c r="S278" s="140">
        <v>0</v>
      </c>
      <c r="T278" s="141">
        <f t="shared" si="53"/>
        <v>0</v>
      </c>
      <c r="AR278" s="142" t="s">
        <v>245</v>
      </c>
      <c r="AT278" s="142" t="s">
        <v>165</v>
      </c>
      <c r="AU278" s="142" t="s">
        <v>86</v>
      </c>
      <c r="AY278" s="16" t="s">
        <v>162</v>
      </c>
      <c r="BE278" s="143">
        <f t="shared" si="54"/>
        <v>0</v>
      </c>
      <c r="BF278" s="143">
        <f t="shared" si="55"/>
        <v>0</v>
      </c>
      <c r="BG278" s="143">
        <f t="shared" si="56"/>
        <v>0</v>
      </c>
      <c r="BH278" s="143">
        <f t="shared" si="57"/>
        <v>0</v>
      </c>
      <c r="BI278" s="143">
        <f t="shared" si="58"/>
        <v>0</v>
      </c>
      <c r="BJ278" s="16" t="s">
        <v>86</v>
      </c>
      <c r="BK278" s="143">
        <f t="shared" si="59"/>
        <v>0</v>
      </c>
      <c r="BL278" s="16" t="s">
        <v>245</v>
      </c>
      <c r="BM278" s="142" t="s">
        <v>1799</v>
      </c>
    </row>
    <row r="279" spans="2:65" s="1" customFormat="1" ht="24.2" customHeight="1">
      <c r="B279" s="31"/>
      <c r="C279" s="173" t="s">
        <v>1162</v>
      </c>
      <c r="D279" s="173" t="s">
        <v>644</v>
      </c>
      <c r="E279" s="174" t="s">
        <v>3484</v>
      </c>
      <c r="F279" s="175" t="s">
        <v>3483</v>
      </c>
      <c r="G279" s="176" t="s">
        <v>644</v>
      </c>
      <c r="H279" s="177">
        <v>4</v>
      </c>
      <c r="I279" s="178"/>
      <c r="J279" s="179">
        <f t="shared" si="50"/>
        <v>0</v>
      </c>
      <c r="K279" s="175" t="s">
        <v>1</v>
      </c>
      <c r="L279" s="180"/>
      <c r="M279" s="181" t="s">
        <v>1</v>
      </c>
      <c r="N279" s="182" t="s">
        <v>43</v>
      </c>
      <c r="P279" s="140">
        <f t="shared" si="51"/>
        <v>0</v>
      </c>
      <c r="Q279" s="140">
        <v>0</v>
      </c>
      <c r="R279" s="140">
        <f t="shared" si="52"/>
        <v>0</v>
      </c>
      <c r="S279" s="140">
        <v>0</v>
      </c>
      <c r="T279" s="141">
        <f t="shared" si="53"/>
        <v>0</v>
      </c>
      <c r="AR279" s="142" t="s">
        <v>318</v>
      </c>
      <c r="AT279" s="142" t="s">
        <v>644</v>
      </c>
      <c r="AU279" s="142" t="s">
        <v>86</v>
      </c>
      <c r="AY279" s="16" t="s">
        <v>162</v>
      </c>
      <c r="BE279" s="143">
        <f t="shared" si="54"/>
        <v>0</v>
      </c>
      <c r="BF279" s="143">
        <f t="shared" si="55"/>
        <v>0</v>
      </c>
      <c r="BG279" s="143">
        <f t="shared" si="56"/>
        <v>0</v>
      </c>
      <c r="BH279" s="143">
        <f t="shared" si="57"/>
        <v>0</v>
      </c>
      <c r="BI279" s="143">
        <f t="shared" si="58"/>
        <v>0</v>
      </c>
      <c r="BJ279" s="16" t="s">
        <v>86</v>
      </c>
      <c r="BK279" s="143">
        <f t="shared" si="59"/>
        <v>0</v>
      </c>
      <c r="BL279" s="16" t="s">
        <v>245</v>
      </c>
      <c r="BM279" s="142" t="s">
        <v>1807</v>
      </c>
    </row>
    <row r="280" spans="2:65" s="1" customFormat="1" ht="33" customHeight="1">
      <c r="B280" s="31"/>
      <c r="C280" s="131" t="s">
        <v>1166</v>
      </c>
      <c r="D280" s="131" t="s">
        <v>165</v>
      </c>
      <c r="E280" s="132" t="s">
        <v>3485</v>
      </c>
      <c r="F280" s="133" t="s">
        <v>3425</v>
      </c>
      <c r="G280" s="134" t="s">
        <v>3326</v>
      </c>
      <c r="H280" s="135">
        <v>2</v>
      </c>
      <c r="I280" s="136"/>
      <c r="J280" s="137">
        <f t="shared" si="50"/>
        <v>0</v>
      </c>
      <c r="K280" s="133" t="s">
        <v>1</v>
      </c>
      <c r="L280" s="31"/>
      <c r="M280" s="138" t="s">
        <v>1</v>
      </c>
      <c r="N280" s="139" t="s">
        <v>43</v>
      </c>
      <c r="P280" s="140">
        <f t="shared" si="51"/>
        <v>0</v>
      </c>
      <c r="Q280" s="140">
        <v>0</v>
      </c>
      <c r="R280" s="140">
        <f t="shared" si="52"/>
        <v>0</v>
      </c>
      <c r="S280" s="140">
        <v>0</v>
      </c>
      <c r="T280" s="141">
        <f t="shared" si="53"/>
        <v>0</v>
      </c>
      <c r="AR280" s="142" t="s">
        <v>245</v>
      </c>
      <c r="AT280" s="142" t="s">
        <v>165</v>
      </c>
      <c r="AU280" s="142" t="s">
        <v>86</v>
      </c>
      <c r="AY280" s="16" t="s">
        <v>162</v>
      </c>
      <c r="BE280" s="143">
        <f t="shared" si="54"/>
        <v>0</v>
      </c>
      <c r="BF280" s="143">
        <f t="shared" si="55"/>
        <v>0</v>
      </c>
      <c r="BG280" s="143">
        <f t="shared" si="56"/>
        <v>0</v>
      </c>
      <c r="BH280" s="143">
        <f t="shared" si="57"/>
        <v>0</v>
      </c>
      <c r="BI280" s="143">
        <f t="shared" si="58"/>
        <v>0</v>
      </c>
      <c r="BJ280" s="16" t="s">
        <v>86</v>
      </c>
      <c r="BK280" s="143">
        <f t="shared" si="59"/>
        <v>0</v>
      </c>
      <c r="BL280" s="16" t="s">
        <v>245</v>
      </c>
      <c r="BM280" s="142" t="s">
        <v>1816</v>
      </c>
    </row>
    <row r="281" spans="2:65" s="1" customFormat="1" ht="33" customHeight="1">
      <c r="B281" s="31"/>
      <c r="C281" s="173" t="s">
        <v>1171</v>
      </c>
      <c r="D281" s="173" t="s">
        <v>644</v>
      </c>
      <c r="E281" s="174" t="s">
        <v>3486</v>
      </c>
      <c r="F281" s="175" t="s">
        <v>3425</v>
      </c>
      <c r="G281" s="176" t="s">
        <v>3326</v>
      </c>
      <c r="H281" s="177">
        <v>2</v>
      </c>
      <c r="I281" s="178"/>
      <c r="J281" s="179">
        <f t="shared" si="50"/>
        <v>0</v>
      </c>
      <c r="K281" s="175" t="s">
        <v>1</v>
      </c>
      <c r="L281" s="180"/>
      <c r="M281" s="181" t="s">
        <v>1</v>
      </c>
      <c r="N281" s="182" t="s">
        <v>43</v>
      </c>
      <c r="P281" s="140">
        <f t="shared" si="51"/>
        <v>0</v>
      </c>
      <c r="Q281" s="140">
        <v>1.3999999999999999E-4</v>
      </c>
      <c r="R281" s="140">
        <f t="shared" si="52"/>
        <v>2.7999999999999998E-4</v>
      </c>
      <c r="S281" s="140">
        <v>0</v>
      </c>
      <c r="T281" s="141">
        <f t="shared" si="53"/>
        <v>0</v>
      </c>
      <c r="AR281" s="142" t="s">
        <v>318</v>
      </c>
      <c r="AT281" s="142" t="s">
        <v>644</v>
      </c>
      <c r="AU281" s="142" t="s">
        <v>86</v>
      </c>
      <c r="AY281" s="16" t="s">
        <v>162</v>
      </c>
      <c r="BE281" s="143">
        <f t="shared" si="54"/>
        <v>0</v>
      </c>
      <c r="BF281" s="143">
        <f t="shared" si="55"/>
        <v>0</v>
      </c>
      <c r="BG281" s="143">
        <f t="shared" si="56"/>
        <v>0</v>
      </c>
      <c r="BH281" s="143">
        <f t="shared" si="57"/>
        <v>0</v>
      </c>
      <c r="BI281" s="143">
        <f t="shared" si="58"/>
        <v>0</v>
      </c>
      <c r="BJ281" s="16" t="s">
        <v>86</v>
      </c>
      <c r="BK281" s="143">
        <f t="shared" si="59"/>
        <v>0</v>
      </c>
      <c r="BL281" s="16" t="s">
        <v>245</v>
      </c>
      <c r="BM281" s="142" t="s">
        <v>1825</v>
      </c>
    </row>
    <row r="282" spans="2:65" s="1" customFormat="1" ht="16.5" customHeight="1">
      <c r="B282" s="31"/>
      <c r="C282" s="131" t="s">
        <v>1177</v>
      </c>
      <c r="D282" s="131" t="s">
        <v>165</v>
      </c>
      <c r="E282" s="132" t="s">
        <v>3487</v>
      </c>
      <c r="F282" s="133" t="s">
        <v>3341</v>
      </c>
      <c r="G282" s="134" t="s">
        <v>1832</v>
      </c>
      <c r="H282" s="135">
        <v>10</v>
      </c>
      <c r="I282" s="136"/>
      <c r="J282" s="137">
        <f t="shared" si="50"/>
        <v>0</v>
      </c>
      <c r="K282" s="133" t="s">
        <v>1</v>
      </c>
      <c r="L282" s="31"/>
      <c r="M282" s="138" t="s">
        <v>1</v>
      </c>
      <c r="N282" s="139" t="s">
        <v>43</v>
      </c>
      <c r="P282" s="140">
        <f t="shared" si="51"/>
        <v>0</v>
      </c>
      <c r="Q282" s="140">
        <v>0</v>
      </c>
      <c r="R282" s="140">
        <f t="shared" si="52"/>
        <v>0</v>
      </c>
      <c r="S282" s="140">
        <v>0</v>
      </c>
      <c r="T282" s="141">
        <f t="shared" si="53"/>
        <v>0</v>
      </c>
      <c r="AR282" s="142" t="s">
        <v>245</v>
      </c>
      <c r="AT282" s="142" t="s">
        <v>165</v>
      </c>
      <c r="AU282" s="142" t="s">
        <v>86</v>
      </c>
      <c r="AY282" s="16" t="s">
        <v>162</v>
      </c>
      <c r="BE282" s="143">
        <f t="shared" si="54"/>
        <v>0</v>
      </c>
      <c r="BF282" s="143">
        <f t="shared" si="55"/>
        <v>0</v>
      </c>
      <c r="BG282" s="143">
        <f t="shared" si="56"/>
        <v>0</v>
      </c>
      <c r="BH282" s="143">
        <f t="shared" si="57"/>
        <v>0</v>
      </c>
      <c r="BI282" s="143">
        <f t="shared" si="58"/>
        <v>0</v>
      </c>
      <c r="BJ282" s="16" t="s">
        <v>86</v>
      </c>
      <c r="BK282" s="143">
        <f t="shared" si="59"/>
        <v>0</v>
      </c>
      <c r="BL282" s="16" t="s">
        <v>245</v>
      </c>
      <c r="BM282" s="142" t="s">
        <v>1835</v>
      </c>
    </row>
    <row r="283" spans="2:65" s="1" customFormat="1" ht="16.5" customHeight="1">
      <c r="B283" s="31"/>
      <c r="C283" s="173" t="s">
        <v>1181</v>
      </c>
      <c r="D283" s="173" t="s">
        <v>644</v>
      </c>
      <c r="E283" s="174" t="s">
        <v>3488</v>
      </c>
      <c r="F283" s="175" t="s">
        <v>3341</v>
      </c>
      <c r="G283" s="176" t="s">
        <v>1832</v>
      </c>
      <c r="H283" s="177">
        <v>10</v>
      </c>
      <c r="I283" s="178"/>
      <c r="J283" s="179">
        <f t="shared" si="50"/>
        <v>0</v>
      </c>
      <c r="K283" s="175" t="s">
        <v>1</v>
      </c>
      <c r="L283" s="180"/>
      <c r="M283" s="181" t="s">
        <v>1</v>
      </c>
      <c r="N283" s="182" t="s">
        <v>43</v>
      </c>
      <c r="P283" s="140">
        <f t="shared" si="51"/>
        <v>0</v>
      </c>
      <c r="Q283" s="140">
        <v>0</v>
      </c>
      <c r="R283" s="140">
        <f t="shared" si="52"/>
        <v>0</v>
      </c>
      <c r="S283" s="140">
        <v>0</v>
      </c>
      <c r="T283" s="141">
        <f t="shared" si="53"/>
        <v>0</v>
      </c>
      <c r="AR283" s="142" t="s">
        <v>318</v>
      </c>
      <c r="AT283" s="142" t="s">
        <v>644</v>
      </c>
      <c r="AU283" s="142" t="s">
        <v>86</v>
      </c>
      <c r="AY283" s="16" t="s">
        <v>162</v>
      </c>
      <c r="BE283" s="143">
        <f t="shared" si="54"/>
        <v>0</v>
      </c>
      <c r="BF283" s="143">
        <f t="shared" si="55"/>
        <v>0</v>
      </c>
      <c r="BG283" s="143">
        <f t="shared" si="56"/>
        <v>0</v>
      </c>
      <c r="BH283" s="143">
        <f t="shared" si="57"/>
        <v>0</v>
      </c>
      <c r="BI283" s="143">
        <f t="shared" si="58"/>
        <v>0</v>
      </c>
      <c r="BJ283" s="16" t="s">
        <v>86</v>
      </c>
      <c r="BK283" s="143">
        <f t="shared" si="59"/>
        <v>0</v>
      </c>
      <c r="BL283" s="16" t="s">
        <v>245</v>
      </c>
      <c r="BM283" s="142" t="s">
        <v>1845</v>
      </c>
    </row>
    <row r="284" spans="2:65" s="11" customFormat="1" ht="22.9" customHeight="1">
      <c r="B284" s="119"/>
      <c r="D284" s="120" t="s">
        <v>77</v>
      </c>
      <c r="E284" s="129" t="s">
        <v>196</v>
      </c>
      <c r="F284" s="129" t="s">
        <v>3489</v>
      </c>
      <c r="I284" s="122"/>
      <c r="J284" s="130">
        <f>BK284</f>
        <v>0</v>
      </c>
      <c r="L284" s="119"/>
      <c r="M284" s="124"/>
      <c r="P284" s="125">
        <v>0</v>
      </c>
      <c r="R284" s="125">
        <v>0</v>
      </c>
      <c r="T284" s="126">
        <v>0</v>
      </c>
      <c r="AR284" s="120" t="s">
        <v>88</v>
      </c>
      <c r="AT284" s="127" t="s">
        <v>77</v>
      </c>
      <c r="AU284" s="127" t="s">
        <v>86</v>
      </c>
      <c r="AY284" s="120" t="s">
        <v>162</v>
      </c>
      <c r="BK284" s="128">
        <v>0</v>
      </c>
    </row>
    <row r="285" spans="2:65" s="11" customFormat="1" ht="25.9" customHeight="1">
      <c r="B285" s="119"/>
      <c r="D285" s="120" t="s">
        <v>77</v>
      </c>
      <c r="E285" s="121" t="s">
        <v>3490</v>
      </c>
      <c r="F285" s="121" t="s">
        <v>3233</v>
      </c>
      <c r="I285" s="122"/>
      <c r="J285" s="123">
        <f>BK285</f>
        <v>0</v>
      </c>
      <c r="L285" s="119"/>
      <c r="M285" s="124"/>
      <c r="P285" s="125">
        <f>SUM(P286:P292)</f>
        <v>0</v>
      </c>
      <c r="R285" s="125">
        <f>SUM(R286:R292)</f>
        <v>0</v>
      </c>
      <c r="T285" s="126">
        <f>SUM(T286:T292)</f>
        <v>0</v>
      </c>
      <c r="AR285" s="120" t="s">
        <v>88</v>
      </c>
      <c r="AT285" s="127" t="s">
        <v>77</v>
      </c>
      <c r="AU285" s="127" t="s">
        <v>78</v>
      </c>
      <c r="AY285" s="120" t="s">
        <v>162</v>
      </c>
      <c r="BK285" s="128">
        <f>SUM(BK286:BK292)</f>
        <v>0</v>
      </c>
    </row>
    <row r="286" spans="2:65" s="1" customFormat="1" ht="16.5" customHeight="1">
      <c r="B286" s="31"/>
      <c r="C286" s="131" t="s">
        <v>1185</v>
      </c>
      <c r="D286" s="131" t="s">
        <v>165</v>
      </c>
      <c r="E286" s="132" t="s">
        <v>3491</v>
      </c>
      <c r="F286" s="133" t="s">
        <v>3492</v>
      </c>
      <c r="G286" s="134" t="s">
        <v>2955</v>
      </c>
      <c r="H286" s="135">
        <v>1</v>
      </c>
      <c r="I286" s="136"/>
      <c r="J286" s="137">
        <f t="shared" ref="J286:J291" si="60">ROUND(I286*H286,2)</f>
        <v>0</v>
      </c>
      <c r="K286" s="133" t="s">
        <v>1</v>
      </c>
      <c r="L286" s="31"/>
      <c r="M286" s="138" t="s">
        <v>1</v>
      </c>
      <c r="N286" s="139" t="s">
        <v>43</v>
      </c>
      <c r="P286" s="140">
        <f t="shared" ref="P286:P291" si="61">O286*H286</f>
        <v>0</v>
      </c>
      <c r="Q286" s="140">
        <v>0</v>
      </c>
      <c r="R286" s="140">
        <f t="shared" ref="R286:R291" si="62">Q286*H286</f>
        <v>0</v>
      </c>
      <c r="S286" s="140">
        <v>0</v>
      </c>
      <c r="T286" s="141">
        <f t="shared" ref="T286:T291" si="63">S286*H286</f>
        <v>0</v>
      </c>
      <c r="AR286" s="142" t="s">
        <v>245</v>
      </c>
      <c r="AT286" s="142" t="s">
        <v>165</v>
      </c>
      <c r="AU286" s="142" t="s">
        <v>86</v>
      </c>
      <c r="AY286" s="16" t="s">
        <v>162</v>
      </c>
      <c r="BE286" s="143">
        <f t="shared" ref="BE286:BE291" si="64">IF(N286="základní",J286,0)</f>
        <v>0</v>
      </c>
      <c r="BF286" s="143">
        <f t="shared" ref="BF286:BF291" si="65">IF(N286="snížená",J286,0)</f>
        <v>0</v>
      </c>
      <c r="BG286" s="143">
        <f t="shared" ref="BG286:BG291" si="66">IF(N286="zákl. přenesená",J286,0)</f>
        <v>0</v>
      </c>
      <c r="BH286" s="143">
        <f t="shared" ref="BH286:BH291" si="67">IF(N286="sníž. přenesená",J286,0)</f>
        <v>0</v>
      </c>
      <c r="BI286" s="143">
        <f t="shared" ref="BI286:BI291" si="68">IF(N286="nulová",J286,0)</f>
        <v>0</v>
      </c>
      <c r="BJ286" s="16" t="s">
        <v>86</v>
      </c>
      <c r="BK286" s="143">
        <f t="shared" ref="BK286:BK291" si="69">ROUND(I286*H286,2)</f>
        <v>0</v>
      </c>
      <c r="BL286" s="16" t="s">
        <v>245</v>
      </c>
      <c r="BM286" s="142" t="s">
        <v>1857</v>
      </c>
    </row>
    <row r="287" spans="2:65" s="1" customFormat="1" ht="24.2" customHeight="1">
      <c r="B287" s="31"/>
      <c r="C287" s="131" t="s">
        <v>1190</v>
      </c>
      <c r="D287" s="131" t="s">
        <v>165</v>
      </c>
      <c r="E287" s="132" t="s">
        <v>3493</v>
      </c>
      <c r="F287" s="133" t="s">
        <v>3494</v>
      </c>
      <c r="G287" s="134" t="s">
        <v>2955</v>
      </c>
      <c r="H287" s="135">
        <v>1</v>
      </c>
      <c r="I287" s="136"/>
      <c r="J287" s="137">
        <f t="shared" si="60"/>
        <v>0</v>
      </c>
      <c r="K287" s="133" t="s">
        <v>1</v>
      </c>
      <c r="L287" s="31"/>
      <c r="M287" s="138" t="s">
        <v>1</v>
      </c>
      <c r="N287" s="139" t="s">
        <v>43</v>
      </c>
      <c r="P287" s="140">
        <f t="shared" si="61"/>
        <v>0</v>
      </c>
      <c r="Q287" s="140">
        <v>0</v>
      </c>
      <c r="R287" s="140">
        <f t="shared" si="62"/>
        <v>0</v>
      </c>
      <c r="S287" s="140">
        <v>0</v>
      </c>
      <c r="T287" s="141">
        <f t="shared" si="63"/>
        <v>0</v>
      </c>
      <c r="AR287" s="142" t="s">
        <v>245</v>
      </c>
      <c r="AT287" s="142" t="s">
        <v>165</v>
      </c>
      <c r="AU287" s="142" t="s">
        <v>86</v>
      </c>
      <c r="AY287" s="16" t="s">
        <v>162</v>
      </c>
      <c r="BE287" s="143">
        <f t="shared" si="64"/>
        <v>0</v>
      </c>
      <c r="BF287" s="143">
        <f t="shared" si="65"/>
        <v>0</v>
      </c>
      <c r="BG287" s="143">
        <f t="shared" si="66"/>
        <v>0</v>
      </c>
      <c r="BH287" s="143">
        <f t="shared" si="67"/>
        <v>0</v>
      </c>
      <c r="BI287" s="143">
        <f t="shared" si="68"/>
        <v>0</v>
      </c>
      <c r="BJ287" s="16" t="s">
        <v>86</v>
      </c>
      <c r="BK287" s="143">
        <f t="shared" si="69"/>
        <v>0</v>
      </c>
      <c r="BL287" s="16" t="s">
        <v>245</v>
      </c>
      <c r="BM287" s="142" t="s">
        <v>1866</v>
      </c>
    </row>
    <row r="288" spans="2:65" s="1" customFormat="1" ht="24.2" customHeight="1">
      <c r="B288" s="31"/>
      <c r="C288" s="131" t="s">
        <v>1194</v>
      </c>
      <c r="D288" s="131" t="s">
        <v>165</v>
      </c>
      <c r="E288" s="132" t="s">
        <v>3495</v>
      </c>
      <c r="F288" s="133" t="s">
        <v>3496</v>
      </c>
      <c r="G288" s="134" t="s">
        <v>2955</v>
      </c>
      <c r="H288" s="135">
        <v>1</v>
      </c>
      <c r="I288" s="136"/>
      <c r="J288" s="137">
        <f t="shared" si="60"/>
        <v>0</v>
      </c>
      <c r="K288" s="133" t="s">
        <v>1</v>
      </c>
      <c r="L288" s="31"/>
      <c r="M288" s="138" t="s">
        <v>1</v>
      </c>
      <c r="N288" s="139" t="s">
        <v>43</v>
      </c>
      <c r="P288" s="140">
        <f t="shared" si="61"/>
        <v>0</v>
      </c>
      <c r="Q288" s="140">
        <v>0</v>
      </c>
      <c r="R288" s="140">
        <f t="shared" si="62"/>
        <v>0</v>
      </c>
      <c r="S288" s="140">
        <v>0</v>
      </c>
      <c r="T288" s="141">
        <f t="shared" si="63"/>
        <v>0</v>
      </c>
      <c r="AR288" s="142" t="s">
        <v>245</v>
      </c>
      <c r="AT288" s="142" t="s">
        <v>165</v>
      </c>
      <c r="AU288" s="142" t="s">
        <v>86</v>
      </c>
      <c r="AY288" s="16" t="s">
        <v>162</v>
      </c>
      <c r="BE288" s="143">
        <f t="shared" si="64"/>
        <v>0</v>
      </c>
      <c r="BF288" s="143">
        <f t="shared" si="65"/>
        <v>0</v>
      </c>
      <c r="BG288" s="143">
        <f t="shared" si="66"/>
        <v>0</v>
      </c>
      <c r="BH288" s="143">
        <f t="shared" si="67"/>
        <v>0</v>
      </c>
      <c r="BI288" s="143">
        <f t="shared" si="68"/>
        <v>0</v>
      </c>
      <c r="BJ288" s="16" t="s">
        <v>86</v>
      </c>
      <c r="BK288" s="143">
        <f t="shared" si="69"/>
        <v>0</v>
      </c>
      <c r="BL288" s="16" t="s">
        <v>245</v>
      </c>
      <c r="BM288" s="142" t="s">
        <v>1876</v>
      </c>
    </row>
    <row r="289" spans="2:65" s="1" customFormat="1" ht="21.75" customHeight="1">
      <c r="B289" s="31"/>
      <c r="C289" s="131" t="s">
        <v>1198</v>
      </c>
      <c r="D289" s="131" t="s">
        <v>165</v>
      </c>
      <c r="E289" s="132" t="s">
        <v>3497</v>
      </c>
      <c r="F289" s="133" t="s">
        <v>3498</v>
      </c>
      <c r="G289" s="134" t="s">
        <v>2955</v>
      </c>
      <c r="H289" s="135">
        <v>1</v>
      </c>
      <c r="I289" s="136"/>
      <c r="J289" s="137">
        <f t="shared" si="60"/>
        <v>0</v>
      </c>
      <c r="K289" s="133" t="s">
        <v>1</v>
      </c>
      <c r="L289" s="31"/>
      <c r="M289" s="138" t="s">
        <v>1</v>
      </c>
      <c r="N289" s="139" t="s">
        <v>43</v>
      </c>
      <c r="P289" s="140">
        <f t="shared" si="61"/>
        <v>0</v>
      </c>
      <c r="Q289" s="140">
        <v>0</v>
      </c>
      <c r="R289" s="140">
        <f t="shared" si="62"/>
        <v>0</v>
      </c>
      <c r="S289" s="140">
        <v>0</v>
      </c>
      <c r="T289" s="141">
        <f t="shared" si="63"/>
        <v>0</v>
      </c>
      <c r="AR289" s="142" t="s">
        <v>245</v>
      </c>
      <c r="AT289" s="142" t="s">
        <v>165</v>
      </c>
      <c r="AU289" s="142" t="s">
        <v>86</v>
      </c>
      <c r="AY289" s="16" t="s">
        <v>162</v>
      </c>
      <c r="BE289" s="143">
        <f t="shared" si="64"/>
        <v>0</v>
      </c>
      <c r="BF289" s="143">
        <f t="shared" si="65"/>
        <v>0</v>
      </c>
      <c r="BG289" s="143">
        <f t="shared" si="66"/>
        <v>0</v>
      </c>
      <c r="BH289" s="143">
        <f t="shared" si="67"/>
        <v>0</v>
      </c>
      <c r="BI289" s="143">
        <f t="shared" si="68"/>
        <v>0</v>
      </c>
      <c r="BJ289" s="16" t="s">
        <v>86</v>
      </c>
      <c r="BK289" s="143">
        <f t="shared" si="69"/>
        <v>0</v>
      </c>
      <c r="BL289" s="16" t="s">
        <v>245</v>
      </c>
      <c r="BM289" s="142" t="s">
        <v>1886</v>
      </c>
    </row>
    <row r="290" spans="2:65" s="1" customFormat="1" ht="21.75" customHeight="1">
      <c r="B290" s="31"/>
      <c r="C290" s="131" t="s">
        <v>1202</v>
      </c>
      <c r="D290" s="131" t="s">
        <v>165</v>
      </c>
      <c r="E290" s="132" t="s">
        <v>3499</v>
      </c>
      <c r="F290" s="133" t="s">
        <v>3500</v>
      </c>
      <c r="G290" s="134" t="s">
        <v>2955</v>
      </c>
      <c r="H290" s="135">
        <v>1</v>
      </c>
      <c r="I290" s="136"/>
      <c r="J290" s="137">
        <f t="shared" si="60"/>
        <v>0</v>
      </c>
      <c r="K290" s="133" t="s">
        <v>1</v>
      </c>
      <c r="L290" s="31"/>
      <c r="M290" s="138" t="s">
        <v>1</v>
      </c>
      <c r="N290" s="139" t="s">
        <v>43</v>
      </c>
      <c r="P290" s="140">
        <f t="shared" si="61"/>
        <v>0</v>
      </c>
      <c r="Q290" s="140">
        <v>0</v>
      </c>
      <c r="R290" s="140">
        <f t="shared" si="62"/>
        <v>0</v>
      </c>
      <c r="S290" s="140">
        <v>0</v>
      </c>
      <c r="T290" s="141">
        <f t="shared" si="63"/>
        <v>0</v>
      </c>
      <c r="AR290" s="142" t="s">
        <v>245</v>
      </c>
      <c r="AT290" s="142" t="s">
        <v>165</v>
      </c>
      <c r="AU290" s="142" t="s">
        <v>86</v>
      </c>
      <c r="AY290" s="16" t="s">
        <v>162</v>
      </c>
      <c r="BE290" s="143">
        <f t="shared" si="64"/>
        <v>0</v>
      </c>
      <c r="BF290" s="143">
        <f t="shared" si="65"/>
        <v>0</v>
      </c>
      <c r="BG290" s="143">
        <f t="shared" si="66"/>
        <v>0</v>
      </c>
      <c r="BH290" s="143">
        <f t="shared" si="67"/>
        <v>0</v>
      </c>
      <c r="BI290" s="143">
        <f t="shared" si="68"/>
        <v>0</v>
      </c>
      <c r="BJ290" s="16" t="s">
        <v>86</v>
      </c>
      <c r="BK290" s="143">
        <f t="shared" si="69"/>
        <v>0</v>
      </c>
      <c r="BL290" s="16" t="s">
        <v>245</v>
      </c>
      <c r="BM290" s="142" t="s">
        <v>1896</v>
      </c>
    </row>
    <row r="291" spans="2:65" s="1" customFormat="1" ht="24.2" customHeight="1">
      <c r="B291" s="31"/>
      <c r="C291" s="131" t="s">
        <v>1206</v>
      </c>
      <c r="D291" s="131" t="s">
        <v>165</v>
      </c>
      <c r="E291" s="132" t="s">
        <v>3501</v>
      </c>
      <c r="F291" s="133" t="s">
        <v>3502</v>
      </c>
      <c r="G291" s="134" t="s">
        <v>2955</v>
      </c>
      <c r="H291" s="135">
        <v>1</v>
      </c>
      <c r="I291" s="136"/>
      <c r="J291" s="137">
        <f t="shared" si="60"/>
        <v>0</v>
      </c>
      <c r="K291" s="133" t="s">
        <v>1</v>
      </c>
      <c r="L291" s="31"/>
      <c r="M291" s="138" t="s">
        <v>1</v>
      </c>
      <c r="N291" s="139" t="s">
        <v>43</v>
      </c>
      <c r="P291" s="140">
        <f t="shared" si="61"/>
        <v>0</v>
      </c>
      <c r="Q291" s="140">
        <v>0</v>
      </c>
      <c r="R291" s="140">
        <f t="shared" si="62"/>
        <v>0</v>
      </c>
      <c r="S291" s="140">
        <v>0</v>
      </c>
      <c r="T291" s="141">
        <f t="shared" si="63"/>
        <v>0</v>
      </c>
      <c r="AR291" s="142" t="s">
        <v>245</v>
      </c>
      <c r="AT291" s="142" t="s">
        <v>165</v>
      </c>
      <c r="AU291" s="142" t="s">
        <v>86</v>
      </c>
      <c r="AY291" s="16" t="s">
        <v>162</v>
      </c>
      <c r="BE291" s="143">
        <f t="shared" si="64"/>
        <v>0</v>
      </c>
      <c r="BF291" s="143">
        <f t="shared" si="65"/>
        <v>0</v>
      </c>
      <c r="BG291" s="143">
        <f t="shared" si="66"/>
        <v>0</v>
      </c>
      <c r="BH291" s="143">
        <f t="shared" si="67"/>
        <v>0</v>
      </c>
      <c r="BI291" s="143">
        <f t="shared" si="68"/>
        <v>0</v>
      </c>
      <c r="BJ291" s="16" t="s">
        <v>86</v>
      </c>
      <c r="BK291" s="143">
        <f t="shared" si="69"/>
        <v>0</v>
      </c>
      <c r="BL291" s="16" t="s">
        <v>245</v>
      </c>
      <c r="BM291" s="142" t="s">
        <v>1904</v>
      </c>
    </row>
    <row r="292" spans="2:65" s="11" customFormat="1" ht="22.9" customHeight="1">
      <c r="B292" s="119"/>
      <c r="D292" s="120" t="s">
        <v>77</v>
      </c>
      <c r="E292" s="129" t="s">
        <v>201</v>
      </c>
      <c r="F292" s="129" t="s">
        <v>3503</v>
      </c>
      <c r="I292" s="122"/>
      <c r="J292" s="130">
        <f>BK292</f>
        <v>0</v>
      </c>
      <c r="L292" s="119"/>
      <c r="M292" s="184"/>
      <c r="N292" s="185"/>
      <c r="O292" s="185"/>
      <c r="P292" s="186">
        <v>0</v>
      </c>
      <c r="Q292" s="185"/>
      <c r="R292" s="186">
        <v>0</v>
      </c>
      <c r="S292" s="185"/>
      <c r="T292" s="187">
        <v>0</v>
      </c>
      <c r="AR292" s="120" t="s">
        <v>88</v>
      </c>
      <c r="AT292" s="127" t="s">
        <v>77</v>
      </c>
      <c r="AU292" s="127" t="s">
        <v>86</v>
      </c>
      <c r="AY292" s="120" t="s">
        <v>162</v>
      </c>
      <c r="BK292" s="128">
        <v>0</v>
      </c>
    </row>
    <row r="293" spans="2:65" s="1" customFormat="1" ht="6.95" customHeight="1">
      <c r="B293" s="43"/>
      <c r="C293" s="44"/>
      <c r="D293" s="44"/>
      <c r="E293" s="44"/>
      <c r="F293" s="44"/>
      <c r="G293" s="44"/>
      <c r="H293" s="44"/>
      <c r="I293" s="44"/>
      <c r="J293" s="44"/>
      <c r="K293" s="44"/>
      <c r="L293" s="31"/>
    </row>
  </sheetData>
  <sheetProtection algorithmName="SHA-512" hashValue="gpm3dH+wsnmxRPfhJoPQFHlZelNbDzB0hM+tO9RnT2/VPPngj3AHxxoFxZEo9wzOXMR1Y2sabYPKbSnN9b/X6g==" saltValue="W3pti4WMzuZAvKta7Okd7VUafVcPOmIV7xD7f5c3ZtNwdG4JyAQp2PcjxDHL4KXzqEn0PkPGmJ/L3L9kR7He9Q==" spinCount="100000" sheet="1" objects="1" scenarios="1" formatColumns="0" formatRows="0" autoFilter="0"/>
  <autoFilter ref="C129:K292" xr:uid="{00000000-0009-0000-0000-000006000000}"/>
  <mergeCells count="9">
    <mergeCell ref="E87:H87"/>
    <mergeCell ref="E120:H120"/>
    <mergeCell ref="E122:H122"/>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23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106</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3504</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ROUND(J123,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ROUND((SUM(BE123:BE232)),  2)</f>
        <v>0</v>
      </c>
      <c r="I33" s="91">
        <v>0.21</v>
      </c>
      <c r="J33" s="90">
        <f>ROUND(((SUM(BE123:BE232))*I33),  2)</f>
        <v>0</v>
      </c>
      <c r="L33" s="31"/>
    </row>
    <row r="34" spans="2:12" s="1" customFormat="1" ht="14.45" customHeight="1">
      <c r="B34" s="31"/>
      <c r="E34" s="26" t="s">
        <v>44</v>
      </c>
      <c r="F34" s="90">
        <f>ROUND((SUM(BF123:BF232)),  2)</f>
        <v>0</v>
      </c>
      <c r="I34" s="91">
        <v>0.15</v>
      </c>
      <c r="J34" s="90">
        <f>ROUND(((SUM(BF123:BF232))*I34),  2)</f>
        <v>0</v>
      </c>
      <c r="L34" s="31"/>
    </row>
    <row r="35" spans="2:12" s="1" customFormat="1" ht="14.45" hidden="1" customHeight="1">
      <c r="B35" s="31"/>
      <c r="E35" s="26" t="s">
        <v>45</v>
      </c>
      <c r="F35" s="90">
        <f>ROUND((SUM(BG123:BG232)),  2)</f>
        <v>0</v>
      </c>
      <c r="I35" s="91">
        <v>0.21</v>
      </c>
      <c r="J35" s="90">
        <f>0</f>
        <v>0</v>
      </c>
      <c r="L35" s="31"/>
    </row>
    <row r="36" spans="2:12" s="1" customFormat="1" ht="14.45" hidden="1" customHeight="1">
      <c r="B36" s="31"/>
      <c r="E36" s="26" t="s">
        <v>46</v>
      </c>
      <c r="F36" s="90">
        <f>ROUND((SUM(BH123:BH232)),  2)</f>
        <v>0</v>
      </c>
      <c r="I36" s="91">
        <v>0.15</v>
      </c>
      <c r="J36" s="90">
        <f>0</f>
        <v>0</v>
      </c>
      <c r="L36" s="31"/>
    </row>
    <row r="37" spans="2:12" s="1" customFormat="1" ht="14.45" hidden="1" customHeight="1">
      <c r="B37" s="31"/>
      <c r="E37" s="26" t="s">
        <v>47</v>
      </c>
      <c r="F37" s="90">
        <f>ROUND((SUM(BI123:BI232)),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01- 7-OBJEKT HZ - MaR</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J123</f>
        <v>0</v>
      </c>
      <c r="L96" s="31"/>
      <c r="AU96" s="16" t="s">
        <v>135</v>
      </c>
    </row>
    <row r="97" spans="2:12" s="8" customFormat="1" ht="24.95" hidden="1" customHeight="1">
      <c r="B97" s="103"/>
      <c r="D97" s="104" t="s">
        <v>3505</v>
      </c>
      <c r="E97" s="105"/>
      <c r="F97" s="105"/>
      <c r="G97" s="105"/>
      <c r="H97" s="105"/>
      <c r="I97" s="105"/>
      <c r="J97" s="106">
        <f>J124</f>
        <v>0</v>
      </c>
      <c r="L97" s="103"/>
    </row>
    <row r="98" spans="2:12" s="8" customFormat="1" ht="24.95" hidden="1" customHeight="1">
      <c r="B98" s="103"/>
      <c r="D98" s="104" t="s">
        <v>3506</v>
      </c>
      <c r="E98" s="105"/>
      <c r="F98" s="105"/>
      <c r="G98" s="105"/>
      <c r="H98" s="105"/>
      <c r="I98" s="105"/>
      <c r="J98" s="106">
        <f>J147</f>
        <v>0</v>
      </c>
      <c r="L98" s="103"/>
    </row>
    <row r="99" spans="2:12" s="9" customFormat="1" ht="19.899999999999999" hidden="1" customHeight="1">
      <c r="B99" s="107"/>
      <c r="D99" s="108" t="s">
        <v>3507</v>
      </c>
      <c r="E99" s="109"/>
      <c r="F99" s="109"/>
      <c r="G99" s="109"/>
      <c r="H99" s="109"/>
      <c r="I99" s="109"/>
      <c r="J99" s="110">
        <f>J165</f>
        <v>0</v>
      </c>
      <c r="L99" s="107"/>
    </row>
    <row r="100" spans="2:12" s="8" customFormat="1" ht="24.95" hidden="1" customHeight="1">
      <c r="B100" s="103"/>
      <c r="D100" s="104" t="s">
        <v>3508</v>
      </c>
      <c r="E100" s="105"/>
      <c r="F100" s="105"/>
      <c r="G100" s="105"/>
      <c r="H100" s="105"/>
      <c r="I100" s="105"/>
      <c r="J100" s="106">
        <f>J166</f>
        <v>0</v>
      </c>
      <c r="L100" s="103"/>
    </row>
    <row r="101" spans="2:12" s="9" customFormat="1" ht="19.899999999999999" hidden="1" customHeight="1">
      <c r="B101" s="107"/>
      <c r="D101" s="108" t="s">
        <v>3509</v>
      </c>
      <c r="E101" s="109"/>
      <c r="F101" s="109"/>
      <c r="G101" s="109"/>
      <c r="H101" s="109"/>
      <c r="I101" s="109"/>
      <c r="J101" s="110">
        <f>J197</f>
        <v>0</v>
      </c>
      <c r="L101" s="107"/>
    </row>
    <row r="102" spans="2:12" s="8" customFormat="1" ht="24.95" hidden="1" customHeight="1">
      <c r="B102" s="103"/>
      <c r="D102" s="104" t="s">
        <v>3510</v>
      </c>
      <c r="E102" s="105"/>
      <c r="F102" s="105"/>
      <c r="G102" s="105"/>
      <c r="H102" s="105"/>
      <c r="I102" s="105"/>
      <c r="J102" s="106">
        <f>J198</f>
        <v>0</v>
      </c>
      <c r="L102" s="103"/>
    </row>
    <row r="103" spans="2:12" s="9" customFormat="1" ht="19.899999999999999" hidden="1" customHeight="1">
      <c r="B103" s="107"/>
      <c r="D103" s="108" t="s">
        <v>3511</v>
      </c>
      <c r="E103" s="109"/>
      <c r="F103" s="109"/>
      <c r="G103" s="109"/>
      <c r="H103" s="109"/>
      <c r="I103" s="109"/>
      <c r="J103" s="110">
        <f>J232</f>
        <v>0</v>
      </c>
      <c r="L103" s="107"/>
    </row>
    <row r="104" spans="2:12" s="1" customFormat="1" ht="21.75" hidden="1" customHeight="1">
      <c r="B104" s="31"/>
      <c r="L104" s="31"/>
    </row>
    <row r="105" spans="2:12" s="1" customFormat="1" ht="6.95" hidden="1" customHeight="1">
      <c r="B105" s="43"/>
      <c r="C105" s="44"/>
      <c r="D105" s="44"/>
      <c r="E105" s="44"/>
      <c r="F105" s="44"/>
      <c r="G105" s="44"/>
      <c r="H105" s="44"/>
      <c r="I105" s="44"/>
      <c r="J105" s="44"/>
      <c r="K105" s="44"/>
      <c r="L105" s="31"/>
    </row>
    <row r="106" spans="2:12" ht="11.25" hidden="1"/>
    <row r="107" spans="2:12" ht="11.25" hidden="1"/>
    <row r="108" spans="2:12" ht="11.25" hidden="1"/>
    <row r="109" spans="2:12" s="1" customFormat="1" ht="6.95" customHeight="1">
      <c r="B109" s="45"/>
      <c r="C109" s="46"/>
      <c r="D109" s="46"/>
      <c r="E109" s="46"/>
      <c r="F109" s="46"/>
      <c r="G109" s="46"/>
      <c r="H109" s="46"/>
      <c r="I109" s="46"/>
      <c r="J109" s="46"/>
      <c r="K109" s="46"/>
      <c r="L109" s="31"/>
    </row>
    <row r="110" spans="2:12" s="1" customFormat="1" ht="24.95" customHeight="1">
      <c r="B110" s="31"/>
      <c r="C110" s="20" t="s">
        <v>147</v>
      </c>
      <c r="L110" s="31"/>
    </row>
    <row r="111" spans="2:12" s="1" customFormat="1" ht="6.95" customHeight="1">
      <c r="B111" s="31"/>
      <c r="L111" s="31"/>
    </row>
    <row r="112" spans="2:12" s="1" customFormat="1" ht="12" customHeight="1">
      <c r="B112" s="31"/>
      <c r="C112" s="26" t="s">
        <v>16</v>
      </c>
      <c r="L112" s="31"/>
    </row>
    <row r="113" spans="2:65" s="1" customFormat="1" ht="26.25" customHeight="1">
      <c r="B113" s="31"/>
      <c r="E113" s="228" t="str">
        <f>E7</f>
        <v>STAVEBNÍ ÚPRAVY HASIČSKÉ ZBROJNICE HEŘMANICE - SLEZSKÁ OSTRAVA</v>
      </c>
      <c r="F113" s="229"/>
      <c r="G113" s="229"/>
      <c r="H113" s="229"/>
      <c r="L113" s="31"/>
    </row>
    <row r="114" spans="2:65" s="1" customFormat="1" ht="12" customHeight="1">
      <c r="B114" s="31"/>
      <c r="C114" s="26" t="s">
        <v>129</v>
      </c>
      <c r="L114" s="31"/>
    </row>
    <row r="115" spans="2:65" s="1" customFormat="1" ht="16.5" customHeight="1">
      <c r="B115" s="31"/>
      <c r="E115" s="194" t="str">
        <f>E9</f>
        <v>SO 01- 7-OBJEKT HZ - MaR</v>
      </c>
      <c r="F115" s="230"/>
      <c r="G115" s="230"/>
      <c r="H115" s="230"/>
      <c r="L115" s="31"/>
    </row>
    <row r="116" spans="2:65" s="1" customFormat="1" ht="6.95" customHeight="1">
      <c r="B116" s="31"/>
      <c r="L116" s="31"/>
    </row>
    <row r="117" spans="2:65" s="1" customFormat="1" ht="12" customHeight="1">
      <c r="B117" s="31"/>
      <c r="C117" s="26" t="s">
        <v>20</v>
      </c>
      <c r="F117" s="24" t="str">
        <f>F12</f>
        <v>SLEZSKÁ OSTRAVA</v>
      </c>
      <c r="I117" s="26" t="s">
        <v>22</v>
      </c>
      <c r="J117" s="51" t="str">
        <f>IF(J12="","",J12)</f>
        <v>10. 8. 2023</v>
      </c>
      <c r="L117" s="31"/>
    </row>
    <row r="118" spans="2:65" s="1" customFormat="1" ht="6.95" customHeight="1">
      <c r="B118" s="31"/>
      <c r="L118" s="31"/>
    </row>
    <row r="119" spans="2:65" s="1" customFormat="1" ht="15.2" customHeight="1">
      <c r="B119" s="31"/>
      <c r="C119" s="26" t="s">
        <v>24</v>
      </c>
      <c r="F119" s="24" t="str">
        <f>E15</f>
        <v>SMO - SLEZSKÁ OSTRAVA</v>
      </c>
      <c r="I119" s="26" t="s">
        <v>30</v>
      </c>
      <c r="J119" s="29" t="str">
        <f>E21</f>
        <v>SPAN s.r.o.</v>
      </c>
      <c r="L119" s="31"/>
    </row>
    <row r="120" spans="2:65" s="1" customFormat="1" ht="15.2" customHeight="1">
      <c r="B120" s="31"/>
      <c r="C120" s="26" t="s">
        <v>28</v>
      </c>
      <c r="F120" s="24" t="str">
        <f>IF(E18="","",E18)</f>
        <v>Vyplň údaj</v>
      </c>
      <c r="I120" s="26" t="s">
        <v>35</v>
      </c>
      <c r="J120" s="29" t="str">
        <f>E24</f>
        <v>SPAN S.R.O.</v>
      </c>
      <c r="L120" s="31"/>
    </row>
    <row r="121" spans="2:65" s="1" customFormat="1" ht="10.35" customHeight="1">
      <c r="B121" s="31"/>
      <c r="L121" s="31"/>
    </row>
    <row r="122" spans="2:65" s="10" customFormat="1" ht="29.25" customHeight="1">
      <c r="B122" s="111"/>
      <c r="C122" s="112" t="s">
        <v>148</v>
      </c>
      <c r="D122" s="113" t="s">
        <v>63</v>
      </c>
      <c r="E122" s="113" t="s">
        <v>59</v>
      </c>
      <c r="F122" s="113" t="s">
        <v>60</v>
      </c>
      <c r="G122" s="113" t="s">
        <v>149</v>
      </c>
      <c r="H122" s="113" t="s">
        <v>150</v>
      </c>
      <c r="I122" s="113" t="s">
        <v>151</v>
      </c>
      <c r="J122" s="113" t="s">
        <v>133</v>
      </c>
      <c r="K122" s="114" t="s">
        <v>152</v>
      </c>
      <c r="L122" s="111"/>
      <c r="M122" s="58" t="s">
        <v>1</v>
      </c>
      <c r="N122" s="59" t="s">
        <v>42</v>
      </c>
      <c r="O122" s="59" t="s">
        <v>153</v>
      </c>
      <c r="P122" s="59" t="s">
        <v>154</v>
      </c>
      <c r="Q122" s="59" t="s">
        <v>155</v>
      </c>
      <c r="R122" s="59" t="s">
        <v>156</v>
      </c>
      <c r="S122" s="59" t="s">
        <v>157</v>
      </c>
      <c r="T122" s="60" t="s">
        <v>158</v>
      </c>
    </row>
    <row r="123" spans="2:65" s="1" customFormat="1" ht="22.9" customHeight="1">
      <c r="B123" s="31"/>
      <c r="C123" s="63" t="s">
        <v>159</v>
      </c>
      <c r="J123" s="115">
        <f>BK123</f>
        <v>0</v>
      </c>
      <c r="L123" s="31"/>
      <c r="M123" s="61"/>
      <c r="N123" s="52"/>
      <c r="O123" s="52"/>
      <c r="P123" s="116">
        <f>P124+P147+P166+P198</f>
        <v>0</v>
      </c>
      <c r="Q123" s="52"/>
      <c r="R123" s="116">
        <f>R124+R147+R166+R198</f>
        <v>0</v>
      </c>
      <c r="S123" s="52"/>
      <c r="T123" s="117">
        <f>T124+T147+T166+T198</f>
        <v>0</v>
      </c>
      <c r="AT123" s="16" t="s">
        <v>77</v>
      </c>
      <c r="AU123" s="16" t="s">
        <v>135</v>
      </c>
      <c r="BK123" s="118">
        <f>BK124+BK147+BK166+BK198</f>
        <v>0</v>
      </c>
    </row>
    <row r="124" spans="2:65" s="11" customFormat="1" ht="25.9" customHeight="1">
      <c r="B124" s="119"/>
      <c r="D124" s="120" t="s">
        <v>77</v>
      </c>
      <c r="E124" s="121" t="s">
        <v>86</v>
      </c>
      <c r="F124" s="121" t="s">
        <v>3512</v>
      </c>
      <c r="I124" s="122"/>
      <c r="J124" s="123">
        <f>BK124</f>
        <v>0</v>
      </c>
      <c r="L124" s="119"/>
      <c r="M124" s="124"/>
      <c r="P124" s="125">
        <f>SUM(P125:P146)</f>
        <v>0</v>
      </c>
      <c r="R124" s="125">
        <f>SUM(R125:R146)</f>
        <v>0</v>
      </c>
      <c r="T124" s="126">
        <f>SUM(T125:T146)</f>
        <v>0</v>
      </c>
      <c r="AR124" s="120" t="s">
        <v>182</v>
      </c>
      <c r="AT124" s="127" t="s">
        <v>77</v>
      </c>
      <c r="AU124" s="127" t="s">
        <v>78</v>
      </c>
      <c r="AY124" s="120" t="s">
        <v>162</v>
      </c>
      <c r="BK124" s="128">
        <f>SUM(BK125:BK146)</f>
        <v>0</v>
      </c>
    </row>
    <row r="125" spans="2:65" s="1" customFormat="1" ht="24.2" customHeight="1">
      <c r="B125" s="31"/>
      <c r="C125" s="131" t="s">
        <v>86</v>
      </c>
      <c r="D125" s="131" t="s">
        <v>165</v>
      </c>
      <c r="E125" s="132" t="s">
        <v>3513</v>
      </c>
      <c r="F125" s="133" t="s">
        <v>3514</v>
      </c>
      <c r="G125" s="134" t="s">
        <v>1645</v>
      </c>
      <c r="H125" s="135">
        <v>1</v>
      </c>
      <c r="I125" s="136"/>
      <c r="J125" s="137">
        <f t="shared" ref="J125:J146" si="0">ROUND(I125*H125,2)</f>
        <v>0</v>
      </c>
      <c r="K125" s="133" t="s">
        <v>1</v>
      </c>
      <c r="L125" s="31"/>
      <c r="M125" s="138" t="s">
        <v>1</v>
      </c>
      <c r="N125" s="139" t="s">
        <v>43</v>
      </c>
      <c r="P125" s="140">
        <f t="shared" ref="P125:P146" si="1">O125*H125</f>
        <v>0</v>
      </c>
      <c r="Q125" s="140">
        <v>0</v>
      </c>
      <c r="R125" s="140">
        <f t="shared" ref="R125:R146" si="2">Q125*H125</f>
        <v>0</v>
      </c>
      <c r="S125" s="140">
        <v>0</v>
      </c>
      <c r="T125" s="141">
        <f t="shared" ref="T125:T146" si="3">S125*H125</f>
        <v>0</v>
      </c>
      <c r="AR125" s="142" t="s">
        <v>489</v>
      </c>
      <c r="AT125" s="142" t="s">
        <v>165</v>
      </c>
      <c r="AU125" s="142" t="s">
        <v>86</v>
      </c>
      <c r="AY125" s="16" t="s">
        <v>162</v>
      </c>
      <c r="BE125" s="143">
        <f t="shared" ref="BE125:BE146" si="4">IF(N125="základní",J125,0)</f>
        <v>0</v>
      </c>
      <c r="BF125" s="143">
        <f t="shared" ref="BF125:BF146" si="5">IF(N125="snížená",J125,0)</f>
        <v>0</v>
      </c>
      <c r="BG125" s="143">
        <f t="shared" ref="BG125:BG146" si="6">IF(N125="zákl. přenesená",J125,0)</f>
        <v>0</v>
      </c>
      <c r="BH125" s="143">
        <f t="shared" ref="BH125:BH146" si="7">IF(N125="sníž. přenesená",J125,0)</f>
        <v>0</v>
      </c>
      <c r="BI125" s="143">
        <f t="shared" ref="BI125:BI146" si="8">IF(N125="nulová",J125,0)</f>
        <v>0</v>
      </c>
      <c r="BJ125" s="16" t="s">
        <v>86</v>
      </c>
      <c r="BK125" s="143">
        <f t="shared" ref="BK125:BK146" si="9">ROUND(I125*H125,2)</f>
        <v>0</v>
      </c>
      <c r="BL125" s="16" t="s">
        <v>489</v>
      </c>
      <c r="BM125" s="142" t="s">
        <v>88</v>
      </c>
    </row>
    <row r="126" spans="2:65" s="1" customFormat="1" ht="24.2" customHeight="1">
      <c r="B126" s="31"/>
      <c r="C126" s="173" t="s">
        <v>88</v>
      </c>
      <c r="D126" s="173" t="s">
        <v>644</v>
      </c>
      <c r="E126" s="174" t="s">
        <v>3515</v>
      </c>
      <c r="F126" s="175" t="s">
        <v>3514</v>
      </c>
      <c r="G126" s="176" t="s">
        <v>1645</v>
      </c>
      <c r="H126" s="177">
        <v>1</v>
      </c>
      <c r="I126" s="178"/>
      <c r="J126" s="179">
        <f t="shared" si="0"/>
        <v>0</v>
      </c>
      <c r="K126" s="175" t="s">
        <v>1</v>
      </c>
      <c r="L126" s="180"/>
      <c r="M126" s="181" t="s">
        <v>1</v>
      </c>
      <c r="N126" s="182" t="s">
        <v>43</v>
      </c>
      <c r="P126" s="140">
        <f t="shared" si="1"/>
        <v>0</v>
      </c>
      <c r="Q126" s="140">
        <v>0</v>
      </c>
      <c r="R126" s="140">
        <f t="shared" si="2"/>
        <v>0</v>
      </c>
      <c r="S126" s="140">
        <v>0</v>
      </c>
      <c r="T126" s="141">
        <f t="shared" si="3"/>
        <v>0</v>
      </c>
      <c r="AR126" s="142" t="s">
        <v>1727</v>
      </c>
      <c r="AT126" s="142" t="s">
        <v>644</v>
      </c>
      <c r="AU126" s="142" t="s">
        <v>86</v>
      </c>
      <c r="AY126" s="16" t="s">
        <v>162</v>
      </c>
      <c r="BE126" s="143">
        <f t="shared" si="4"/>
        <v>0</v>
      </c>
      <c r="BF126" s="143">
        <f t="shared" si="5"/>
        <v>0</v>
      </c>
      <c r="BG126" s="143">
        <f t="shared" si="6"/>
        <v>0</v>
      </c>
      <c r="BH126" s="143">
        <f t="shared" si="7"/>
        <v>0</v>
      </c>
      <c r="BI126" s="143">
        <f t="shared" si="8"/>
        <v>0</v>
      </c>
      <c r="BJ126" s="16" t="s">
        <v>86</v>
      </c>
      <c r="BK126" s="143">
        <f t="shared" si="9"/>
        <v>0</v>
      </c>
      <c r="BL126" s="16" t="s">
        <v>489</v>
      </c>
      <c r="BM126" s="142" t="s">
        <v>170</v>
      </c>
    </row>
    <row r="127" spans="2:65" s="1" customFormat="1" ht="16.5" customHeight="1">
      <c r="B127" s="31"/>
      <c r="C127" s="131" t="s">
        <v>182</v>
      </c>
      <c r="D127" s="131" t="s">
        <v>165</v>
      </c>
      <c r="E127" s="132" t="s">
        <v>2567</v>
      </c>
      <c r="F127" s="133" t="s">
        <v>3516</v>
      </c>
      <c r="G127" s="134" t="s">
        <v>1645</v>
      </c>
      <c r="H127" s="135">
        <v>1</v>
      </c>
      <c r="I127" s="136"/>
      <c r="J127" s="137">
        <f t="shared" si="0"/>
        <v>0</v>
      </c>
      <c r="K127" s="133" t="s">
        <v>1</v>
      </c>
      <c r="L127" s="31"/>
      <c r="M127" s="138" t="s">
        <v>1</v>
      </c>
      <c r="N127" s="139" t="s">
        <v>43</v>
      </c>
      <c r="P127" s="140">
        <f t="shared" si="1"/>
        <v>0</v>
      </c>
      <c r="Q127" s="140">
        <v>0</v>
      </c>
      <c r="R127" s="140">
        <f t="shared" si="2"/>
        <v>0</v>
      </c>
      <c r="S127" s="140">
        <v>0</v>
      </c>
      <c r="T127" s="141">
        <f t="shared" si="3"/>
        <v>0</v>
      </c>
      <c r="AR127" s="142" t="s">
        <v>489</v>
      </c>
      <c r="AT127" s="142" t="s">
        <v>165</v>
      </c>
      <c r="AU127" s="142" t="s">
        <v>86</v>
      </c>
      <c r="AY127" s="16" t="s">
        <v>162</v>
      </c>
      <c r="BE127" s="143">
        <f t="shared" si="4"/>
        <v>0</v>
      </c>
      <c r="BF127" s="143">
        <f t="shared" si="5"/>
        <v>0</v>
      </c>
      <c r="BG127" s="143">
        <f t="shared" si="6"/>
        <v>0</v>
      </c>
      <c r="BH127" s="143">
        <f t="shared" si="7"/>
        <v>0</v>
      </c>
      <c r="BI127" s="143">
        <f t="shared" si="8"/>
        <v>0</v>
      </c>
      <c r="BJ127" s="16" t="s">
        <v>86</v>
      </c>
      <c r="BK127" s="143">
        <f t="shared" si="9"/>
        <v>0</v>
      </c>
      <c r="BL127" s="16" t="s">
        <v>489</v>
      </c>
      <c r="BM127" s="142" t="s">
        <v>196</v>
      </c>
    </row>
    <row r="128" spans="2:65" s="1" customFormat="1" ht="16.5" customHeight="1">
      <c r="B128" s="31"/>
      <c r="C128" s="173" t="s">
        <v>170</v>
      </c>
      <c r="D128" s="173" t="s">
        <v>644</v>
      </c>
      <c r="E128" s="174" t="s">
        <v>2569</v>
      </c>
      <c r="F128" s="175" t="s">
        <v>3516</v>
      </c>
      <c r="G128" s="176" t="s">
        <v>1645</v>
      </c>
      <c r="H128" s="177">
        <v>1</v>
      </c>
      <c r="I128" s="178"/>
      <c r="J128" s="179">
        <f t="shared" si="0"/>
        <v>0</v>
      </c>
      <c r="K128" s="175" t="s">
        <v>1</v>
      </c>
      <c r="L128" s="180"/>
      <c r="M128" s="181" t="s">
        <v>1</v>
      </c>
      <c r="N128" s="182" t="s">
        <v>43</v>
      </c>
      <c r="P128" s="140">
        <f t="shared" si="1"/>
        <v>0</v>
      </c>
      <c r="Q128" s="140">
        <v>0</v>
      </c>
      <c r="R128" s="140">
        <f t="shared" si="2"/>
        <v>0</v>
      </c>
      <c r="S128" s="140">
        <v>0</v>
      </c>
      <c r="T128" s="141">
        <f t="shared" si="3"/>
        <v>0</v>
      </c>
      <c r="AR128" s="142" t="s">
        <v>1727</v>
      </c>
      <c r="AT128" s="142" t="s">
        <v>644</v>
      </c>
      <c r="AU128" s="142" t="s">
        <v>86</v>
      </c>
      <c r="AY128" s="16" t="s">
        <v>162</v>
      </c>
      <c r="BE128" s="143">
        <f t="shared" si="4"/>
        <v>0</v>
      </c>
      <c r="BF128" s="143">
        <f t="shared" si="5"/>
        <v>0</v>
      </c>
      <c r="BG128" s="143">
        <f t="shared" si="6"/>
        <v>0</v>
      </c>
      <c r="BH128" s="143">
        <f t="shared" si="7"/>
        <v>0</v>
      </c>
      <c r="BI128" s="143">
        <f t="shared" si="8"/>
        <v>0</v>
      </c>
      <c r="BJ128" s="16" t="s">
        <v>86</v>
      </c>
      <c r="BK128" s="143">
        <f t="shared" si="9"/>
        <v>0</v>
      </c>
      <c r="BL128" s="16" t="s">
        <v>489</v>
      </c>
      <c r="BM128" s="142" t="s">
        <v>205</v>
      </c>
    </row>
    <row r="129" spans="2:65" s="1" customFormat="1" ht="37.9" customHeight="1">
      <c r="B129" s="31"/>
      <c r="C129" s="131" t="s">
        <v>191</v>
      </c>
      <c r="D129" s="131" t="s">
        <v>165</v>
      </c>
      <c r="E129" s="132" t="s">
        <v>3517</v>
      </c>
      <c r="F129" s="133" t="s">
        <v>3518</v>
      </c>
      <c r="G129" s="134" t="s">
        <v>1645</v>
      </c>
      <c r="H129" s="135">
        <v>1</v>
      </c>
      <c r="I129" s="136"/>
      <c r="J129" s="137">
        <f t="shared" si="0"/>
        <v>0</v>
      </c>
      <c r="K129" s="133" t="s">
        <v>1</v>
      </c>
      <c r="L129" s="31"/>
      <c r="M129" s="138" t="s">
        <v>1</v>
      </c>
      <c r="N129" s="139" t="s">
        <v>43</v>
      </c>
      <c r="P129" s="140">
        <f t="shared" si="1"/>
        <v>0</v>
      </c>
      <c r="Q129" s="140">
        <v>0</v>
      </c>
      <c r="R129" s="140">
        <f t="shared" si="2"/>
        <v>0</v>
      </c>
      <c r="S129" s="140">
        <v>0</v>
      </c>
      <c r="T129" s="141">
        <f t="shared" si="3"/>
        <v>0</v>
      </c>
      <c r="AR129" s="142" t="s">
        <v>489</v>
      </c>
      <c r="AT129" s="142" t="s">
        <v>165</v>
      </c>
      <c r="AU129" s="142" t="s">
        <v>86</v>
      </c>
      <c r="AY129" s="16" t="s">
        <v>162</v>
      </c>
      <c r="BE129" s="143">
        <f t="shared" si="4"/>
        <v>0</v>
      </c>
      <c r="BF129" s="143">
        <f t="shared" si="5"/>
        <v>0</v>
      </c>
      <c r="BG129" s="143">
        <f t="shared" si="6"/>
        <v>0</v>
      </c>
      <c r="BH129" s="143">
        <f t="shared" si="7"/>
        <v>0</v>
      </c>
      <c r="BI129" s="143">
        <f t="shared" si="8"/>
        <v>0</v>
      </c>
      <c r="BJ129" s="16" t="s">
        <v>86</v>
      </c>
      <c r="BK129" s="143">
        <f t="shared" si="9"/>
        <v>0</v>
      </c>
      <c r="BL129" s="16" t="s">
        <v>489</v>
      </c>
      <c r="BM129" s="142" t="s">
        <v>214</v>
      </c>
    </row>
    <row r="130" spans="2:65" s="1" customFormat="1" ht="37.9" customHeight="1">
      <c r="B130" s="31"/>
      <c r="C130" s="173" t="s">
        <v>196</v>
      </c>
      <c r="D130" s="173" t="s">
        <v>644</v>
      </c>
      <c r="E130" s="174" t="s">
        <v>3519</v>
      </c>
      <c r="F130" s="175" t="s">
        <v>3518</v>
      </c>
      <c r="G130" s="176" t="s">
        <v>1645</v>
      </c>
      <c r="H130" s="177">
        <v>1</v>
      </c>
      <c r="I130" s="178"/>
      <c r="J130" s="179">
        <f t="shared" si="0"/>
        <v>0</v>
      </c>
      <c r="K130" s="175" t="s">
        <v>1</v>
      </c>
      <c r="L130" s="180"/>
      <c r="M130" s="181" t="s">
        <v>1</v>
      </c>
      <c r="N130" s="182" t="s">
        <v>43</v>
      </c>
      <c r="P130" s="140">
        <f t="shared" si="1"/>
        <v>0</v>
      </c>
      <c r="Q130" s="140">
        <v>0</v>
      </c>
      <c r="R130" s="140">
        <f t="shared" si="2"/>
        <v>0</v>
      </c>
      <c r="S130" s="140">
        <v>0</v>
      </c>
      <c r="T130" s="141">
        <f t="shared" si="3"/>
        <v>0</v>
      </c>
      <c r="AR130" s="142" t="s">
        <v>1727</v>
      </c>
      <c r="AT130" s="142" t="s">
        <v>644</v>
      </c>
      <c r="AU130" s="142" t="s">
        <v>86</v>
      </c>
      <c r="AY130" s="16" t="s">
        <v>162</v>
      </c>
      <c r="BE130" s="143">
        <f t="shared" si="4"/>
        <v>0</v>
      </c>
      <c r="BF130" s="143">
        <f t="shared" si="5"/>
        <v>0</v>
      </c>
      <c r="BG130" s="143">
        <f t="shared" si="6"/>
        <v>0</v>
      </c>
      <c r="BH130" s="143">
        <f t="shared" si="7"/>
        <v>0</v>
      </c>
      <c r="BI130" s="143">
        <f t="shared" si="8"/>
        <v>0</v>
      </c>
      <c r="BJ130" s="16" t="s">
        <v>86</v>
      </c>
      <c r="BK130" s="143">
        <f t="shared" si="9"/>
        <v>0</v>
      </c>
      <c r="BL130" s="16" t="s">
        <v>489</v>
      </c>
      <c r="BM130" s="142" t="s">
        <v>226</v>
      </c>
    </row>
    <row r="131" spans="2:65" s="1" customFormat="1" ht="16.5" customHeight="1">
      <c r="B131" s="31"/>
      <c r="C131" s="131" t="s">
        <v>201</v>
      </c>
      <c r="D131" s="131" t="s">
        <v>165</v>
      </c>
      <c r="E131" s="132" t="s">
        <v>3520</v>
      </c>
      <c r="F131" s="133" t="s">
        <v>3521</v>
      </c>
      <c r="G131" s="134" t="s">
        <v>1645</v>
      </c>
      <c r="H131" s="135">
        <v>43</v>
      </c>
      <c r="I131" s="136"/>
      <c r="J131" s="137">
        <f t="shared" si="0"/>
        <v>0</v>
      </c>
      <c r="K131" s="133" t="s">
        <v>1</v>
      </c>
      <c r="L131" s="31"/>
      <c r="M131" s="138" t="s">
        <v>1</v>
      </c>
      <c r="N131" s="139" t="s">
        <v>43</v>
      </c>
      <c r="P131" s="140">
        <f t="shared" si="1"/>
        <v>0</v>
      </c>
      <c r="Q131" s="140">
        <v>0</v>
      </c>
      <c r="R131" s="140">
        <f t="shared" si="2"/>
        <v>0</v>
      </c>
      <c r="S131" s="140">
        <v>0</v>
      </c>
      <c r="T131" s="141">
        <f t="shared" si="3"/>
        <v>0</v>
      </c>
      <c r="AR131" s="142" t="s">
        <v>489</v>
      </c>
      <c r="AT131" s="142" t="s">
        <v>165</v>
      </c>
      <c r="AU131" s="142" t="s">
        <v>86</v>
      </c>
      <c r="AY131" s="16" t="s">
        <v>162</v>
      </c>
      <c r="BE131" s="143">
        <f t="shared" si="4"/>
        <v>0</v>
      </c>
      <c r="BF131" s="143">
        <f t="shared" si="5"/>
        <v>0</v>
      </c>
      <c r="BG131" s="143">
        <f t="shared" si="6"/>
        <v>0</v>
      </c>
      <c r="BH131" s="143">
        <f t="shared" si="7"/>
        <v>0</v>
      </c>
      <c r="BI131" s="143">
        <f t="shared" si="8"/>
        <v>0</v>
      </c>
      <c r="BJ131" s="16" t="s">
        <v>86</v>
      </c>
      <c r="BK131" s="143">
        <f t="shared" si="9"/>
        <v>0</v>
      </c>
      <c r="BL131" s="16" t="s">
        <v>489</v>
      </c>
      <c r="BM131" s="142" t="s">
        <v>235</v>
      </c>
    </row>
    <row r="132" spans="2:65" s="1" customFormat="1" ht="24.2" customHeight="1">
      <c r="B132" s="31"/>
      <c r="C132" s="131" t="s">
        <v>205</v>
      </c>
      <c r="D132" s="131" t="s">
        <v>165</v>
      </c>
      <c r="E132" s="132" t="s">
        <v>3522</v>
      </c>
      <c r="F132" s="133" t="s">
        <v>3523</v>
      </c>
      <c r="G132" s="134" t="s">
        <v>1645</v>
      </c>
      <c r="H132" s="135">
        <v>43</v>
      </c>
      <c r="I132" s="136"/>
      <c r="J132" s="137">
        <f t="shared" si="0"/>
        <v>0</v>
      </c>
      <c r="K132" s="133" t="s">
        <v>1</v>
      </c>
      <c r="L132" s="31"/>
      <c r="M132" s="138" t="s">
        <v>1</v>
      </c>
      <c r="N132" s="139" t="s">
        <v>43</v>
      </c>
      <c r="P132" s="140">
        <f t="shared" si="1"/>
        <v>0</v>
      </c>
      <c r="Q132" s="140">
        <v>0</v>
      </c>
      <c r="R132" s="140">
        <f t="shared" si="2"/>
        <v>0</v>
      </c>
      <c r="S132" s="140">
        <v>0</v>
      </c>
      <c r="T132" s="141">
        <f t="shared" si="3"/>
        <v>0</v>
      </c>
      <c r="AR132" s="142" t="s">
        <v>489</v>
      </c>
      <c r="AT132" s="142" t="s">
        <v>165</v>
      </c>
      <c r="AU132" s="142" t="s">
        <v>86</v>
      </c>
      <c r="AY132" s="16" t="s">
        <v>162</v>
      </c>
      <c r="BE132" s="143">
        <f t="shared" si="4"/>
        <v>0</v>
      </c>
      <c r="BF132" s="143">
        <f t="shared" si="5"/>
        <v>0</v>
      </c>
      <c r="BG132" s="143">
        <f t="shared" si="6"/>
        <v>0</v>
      </c>
      <c r="BH132" s="143">
        <f t="shared" si="7"/>
        <v>0</v>
      </c>
      <c r="BI132" s="143">
        <f t="shared" si="8"/>
        <v>0</v>
      </c>
      <c r="BJ132" s="16" t="s">
        <v>86</v>
      </c>
      <c r="BK132" s="143">
        <f t="shared" si="9"/>
        <v>0</v>
      </c>
      <c r="BL132" s="16" t="s">
        <v>489</v>
      </c>
      <c r="BM132" s="142" t="s">
        <v>245</v>
      </c>
    </row>
    <row r="133" spans="2:65" s="1" customFormat="1" ht="24.2" customHeight="1">
      <c r="B133" s="31"/>
      <c r="C133" s="131" t="s">
        <v>163</v>
      </c>
      <c r="D133" s="131" t="s">
        <v>165</v>
      </c>
      <c r="E133" s="132" t="s">
        <v>3522</v>
      </c>
      <c r="F133" s="133" t="s">
        <v>3523</v>
      </c>
      <c r="G133" s="134" t="s">
        <v>1645</v>
      </c>
      <c r="H133" s="135">
        <v>8</v>
      </c>
      <c r="I133" s="136"/>
      <c r="J133" s="137">
        <f t="shared" si="0"/>
        <v>0</v>
      </c>
      <c r="K133" s="133" t="s">
        <v>1</v>
      </c>
      <c r="L133" s="31"/>
      <c r="M133" s="138" t="s">
        <v>1</v>
      </c>
      <c r="N133" s="139" t="s">
        <v>43</v>
      </c>
      <c r="P133" s="140">
        <f t="shared" si="1"/>
        <v>0</v>
      </c>
      <c r="Q133" s="140">
        <v>0</v>
      </c>
      <c r="R133" s="140">
        <f t="shared" si="2"/>
        <v>0</v>
      </c>
      <c r="S133" s="140">
        <v>0</v>
      </c>
      <c r="T133" s="141">
        <f t="shared" si="3"/>
        <v>0</v>
      </c>
      <c r="AR133" s="142" t="s">
        <v>489</v>
      </c>
      <c r="AT133" s="142" t="s">
        <v>165</v>
      </c>
      <c r="AU133" s="142" t="s">
        <v>86</v>
      </c>
      <c r="AY133" s="16" t="s">
        <v>162</v>
      </c>
      <c r="BE133" s="143">
        <f t="shared" si="4"/>
        <v>0</v>
      </c>
      <c r="BF133" s="143">
        <f t="shared" si="5"/>
        <v>0</v>
      </c>
      <c r="BG133" s="143">
        <f t="shared" si="6"/>
        <v>0</v>
      </c>
      <c r="BH133" s="143">
        <f t="shared" si="7"/>
        <v>0</v>
      </c>
      <c r="BI133" s="143">
        <f t="shared" si="8"/>
        <v>0</v>
      </c>
      <c r="BJ133" s="16" t="s">
        <v>86</v>
      </c>
      <c r="BK133" s="143">
        <f t="shared" si="9"/>
        <v>0</v>
      </c>
      <c r="BL133" s="16" t="s">
        <v>489</v>
      </c>
      <c r="BM133" s="142" t="s">
        <v>256</v>
      </c>
    </row>
    <row r="134" spans="2:65" s="1" customFormat="1" ht="16.5" customHeight="1">
      <c r="B134" s="31"/>
      <c r="C134" s="131" t="s">
        <v>214</v>
      </c>
      <c r="D134" s="131" t="s">
        <v>165</v>
      </c>
      <c r="E134" s="132" t="s">
        <v>3524</v>
      </c>
      <c r="F134" s="133" t="s">
        <v>3525</v>
      </c>
      <c r="G134" s="134" t="s">
        <v>1645</v>
      </c>
      <c r="H134" s="135">
        <v>1</v>
      </c>
      <c r="I134" s="136"/>
      <c r="J134" s="137">
        <f t="shared" si="0"/>
        <v>0</v>
      </c>
      <c r="K134" s="133" t="s">
        <v>1</v>
      </c>
      <c r="L134" s="31"/>
      <c r="M134" s="138" t="s">
        <v>1</v>
      </c>
      <c r="N134" s="139" t="s">
        <v>43</v>
      </c>
      <c r="P134" s="140">
        <f t="shared" si="1"/>
        <v>0</v>
      </c>
      <c r="Q134" s="140">
        <v>0</v>
      </c>
      <c r="R134" s="140">
        <f t="shared" si="2"/>
        <v>0</v>
      </c>
      <c r="S134" s="140">
        <v>0</v>
      </c>
      <c r="T134" s="141">
        <f t="shared" si="3"/>
        <v>0</v>
      </c>
      <c r="AR134" s="142" t="s">
        <v>489</v>
      </c>
      <c r="AT134" s="142" t="s">
        <v>165</v>
      </c>
      <c r="AU134" s="142" t="s">
        <v>86</v>
      </c>
      <c r="AY134" s="16" t="s">
        <v>162</v>
      </c>
      <c r="BE134" s="143">
        <f t="shared" si="4"/>
        <v>0</v>
      </c>
      <c r="BF134" s="143">
        <f t="shared" si="5"/>
        <v>0</v>
      </c>
      <c r="BG134" s="143">
        <f t="shared" si="6"/>
        <v>0</v>
      </c>
      <c r="BH134" s="143">
        <f t="shared" si="7"/>
        <v>0</v>
      </c>
      <c r="BI134" s="143">
        <f t="shared" si="8"/>
        <v>0</v>
      </c>
      <c r="BJ134" s="16" t="s">
        <v>86</v>
      </c>
      <c r="BK134" s="143">
        <f t="shared" si="9"/>
        <v>0</v>
      </c>
      <c r="BL134" s="16" t="s">
        <v>489</v>
      </c>
      <c r="BM134" s="142" t="s">
        <v>265</v>
      </c>
    </row>
    <row r="135" spans="2:65" s="1" customFormat="1" ht="16.5" customHeight="1">
      <c r="B135" s="31"/>
      <c r="C135" s="173" t="s">
        <v>221</v>
      </c>
      <c r="D135" s="173" t="s">
        <v>644</v>
      </c>
      <c r="E135" s="174" t="s">
        <v>3526</v>
      </c>
      <c r="F135" s="175" t="s">
        <v>3525</v>
      </c>
      <c r="G135" s="176" t="s">
        <v>1645</v>
      </c>
      <c r="H135" s="177">
        <v>1</v>
      </c>
      <c r="I135" s="178"/>
      <c r="J135" s="179">
        <f t="shared" si="0"/>
        <v>0</v>
      </c>
      <c r="K135" s="175" t="s">
        <v>1</v>
      </c>
      <c r="L135" s="180"/>
      <c r="M135" s="181" t="s">
        <v>1</v>
      </c>
      <c r="N135" s="182" t="s">
        <v>43</v>
      </c>
      <c r="P135" s="140">
        <f t="shared" si="1"/>
        <v>0</v>
      </c>
      <c r="Q135" s="140">
        <v>0</v>
      </c>
      <c r="R135" s="140">
        <f t="shared" si="2"/>
        <v>0</v>
      </c>
      <c r="S135" s="140">
        <v>0</v>
      </c>
      <c r="T135" s="141">
        <f t="shared" si="3"/>
        <v>0</v>
      </c>
      <c r="AR135" s="142" t="s">
        <v>1727</v>
      </c>
      <c r="AT135" s="142" t="s">
        <v>644</v>
      </c>
      <c r="AU135" s="142" t="s">
        <v>86</v>
      </c>
      <c r="AY135" s="16" t="s">
        <v>162</v>
      </c>
      <c r="BE135" s="143">
        <f t="shared" si="4"/>
        <v>0</v>
      </c>
      <c r="BF135" s="143">
        <f t="shared" si="5"/>
        <v>0</v>
      </c>
      <c r="BG135" s="143">
        <f t="shared" si="6"/>
        <v>0</v>
      </c>
      <c r="BH135" s="143">
        <f t="shared" si="7"/>
        <v>0</v>
      </c>
      <c r="BI135" s="143">
        <f t="shared" si="8"/>
        <v>0</v>
      </c>
      <c r="BJ135" s="16" t="s">
        <v>86</v>
      </c>
      <c r="BK135" s="143">
        <f t="shared" si="9"/>
        <v>0</v>
      </c>
      <c r="BL135" s="16" t="s">
        <v>489</v>
      </c>
      <c r="BM135" s="142" t="s">
        <v>275</v>
      </c>
    </row>
    <row r="136" spans="2:65" s="1" customFormat="1" ht="16.5" customHeight="1">
      <c r="B136" s="31"/>
      <c r="C136" s="131" t="s">
        <v>226</v>
      </c>
      <c r="D136" s="131" t="s">
        <v>165</v>
      </c>
      <c r="E136" s="132" t="s">
        <v>3527</v>
      </c>
      <c r="F136" s="133" t="s">
        <v>3528</v>
      </c>
      <c r="G136" s="134" t="s">
        <v>1645</v>
      </c>
      <c r="H136" s="135">
        <v>1</v>
      </c>
      <c r="I136" s="136"/>
      <c r="J136" s="137">
        <f t="shared" si="0"/>
        <v>0</v>
      </c>
      <c r="K136" s="133" t="s">
        <v>1</v>
      </c>
      <c r="L136" s="31"/>
      <c r="M136" s="138" t="s">
        <v>1</v>
      </c>
      <c r="N136" s="139" t="s">
        <v>43</v>
      </c>
      <c r="P136" s="140">
        <f t="shared" si="1"/>
        <v>0</v>
      </c>
      <c r="Q136" s="140">
        <v>0</v>
      </c>
      <c r="R136" s="140">
        <f t="shared" si="2"/>
        <v>0</v>
      </c>
      <c r="S136" s="140">
        <v>0</v>
      </c>
      <c r="T136" s="141">
        <f t="shared" si="3"/>
        <v>0</v>
      </c>
      <c r="AR136" s="142" t="s">
        <v>489</v>
      </c>
      <c r="AT136" s="142" t="s">
        <v>165</v>
      </c>
      <c r="AU136" s="142" t="s">
        <v>86</v>
      </c>
      <c r="AY136" s="16" t="s">
        <v>162</v>
      </c>
      <c r="BE136" s="143">
        <f t="shared" si="4"/>
        <v>0</v>
      </c>
      <c r="BF136" s="143">
        <f t="shared" si="5"/>
        <v>0</v>
      </c>
      <c r="BG136" s="143">
        <f t="shared" si="6"/>
        <v>0</v>
      </c>
      <c r="BH136" s="143">
        <f t="shared" si="7"/>
        <v>0</v>
      </c>
      <c r="BI136" s="143">
        <f t="shared" si="8"/>
        <v>0</v>
      </c>
      <c r="BJ136" s="16" t="s">
        <v>86</v>
      </c>
      <c r="BK136" s="143">
        <f t="shared" si="9"/>
        <v>0</v>
      </c>
      <c r="BL136" s="16" t="s">
        <v>489</v>
      </c>
      <c r="BM136" s="142" t="s">
        <v>283</v>
      </c>
    </row>
    <row r="137" spans="2:65" s="1" customFormat="1" ht="16.5" customHeight="1">
      <c r="B137" s="31"/>
      <c r="C137" s="173" t="s">
        <v>230</v>
      </c>
      <c r="D137" s="173" t="s">
        <v>644</v>
      </c>
      <c r="E137" s="174" t="s">
        <v>3529</v>
      </c>
      <c r="F137" s="175" t="s">
        <v>3528</v>
      </c>
      <c r="G137" s="176" t="s">
        <v>1645</v>
      </c>
      <c r="H137" s="177">
        <v>1</v>
      </c>
      <c r="I137" s="178"/>
      <c r="J137" s="179">
        <f t="shared" si="0"/>
        <v>0</v>
      </c>
      <c r="K137" s="175" t="s">
        <v>1</v>
      </c>
      <c r="L137" s="180"/>
      <c r="M137" s="181" t="s">
        <v>1</v>
      </c>
      <c r="N137" s="182" t="s">
        <v>43</v>
      </c>
      <c r="P137" s="140">
        <f t="shared" si="1"/>
        <v>0</v>
      </c>
      <c r="Q137" s="140">
        <v>0</v>
      </c>
      <c r="R137" s="140">
        <f t="shared" si="2"/>
        <v>0</v>
      </c>
      <c r="S137" s="140">
        <v>0</v>
      </c>
      <c r="T137" s="141">
        <f t="shared" si="3"/>
        <v>0</v>
      </c>
      <c r="AR137" s="142" t="s">
        <v>1727</v>
      </c>
      <c r="AT137" s="142" t="s">
        <v>644</v>
      </c>
      <c r="AU137" s="142" t="s">
        <v>86</v>
      </c>
      <c r="AY137" s="16" t="s">
        <v>162</v>
      </c>
      <c r="BE137" s="143">
        <f t="shared" si="4"/>
        <v>0</v>
      </c>
      <c r="BF137" s="143">
        <f t="shared" si="5"/>
        <v>0</v>
      </c>
      <c r="BG137" s="143">
        <f t="shared" si="6"/>
        <v>0</v>
      </c>
      <c r="BH137" s="143">
        <f t="shared" si="7"/>
        <v>0</v>
      </c>
      <c r="BI137" s="143">
        <f t="shared" si="8"/>
        <v>0</v>
      </c>
      <c r="BJ137" s="16" t="s">
        <v>86</v>
      </c>
      <c r="BK137" s="143">
        <f t="shared" si="9"/>
        <v>0</v>
      </c>
      <c r="BL137" s="16" t="s">
        <v>489</v>
      </c>
      <c r="BM137" s="142" t="s">
        <v>291</v>
      </c>
    </row>
    <row r="138" spans="2:65" s="1" customFormat="1" ht="16.5" customHeight="1">
      <c r="B138" s="31"/>
      <c r="C138" s="131" t="s">
        <v>235</v>
      </c>
      <c r="D138" s="131" t="s">
        <v>165</v>
      </c>
      <c r="E138" s="132" t="s">
        <v>3530</v>
      </c>
      <c r="F138" s="133" t="s">
        <v>3531</v>
      </c>
      <c r="G138" s="134" t="s">
        <v>1645</v>
      </c>
      <c r="H138" s="135">
        <v>1</v>
      </c>
      <c r="I138" s="136"/>
      <c r="J138" s="137">
        <f t="shared" si="0"/>
        <v>0</v>
      </c>
      <c r="K138" s="133" t="s">
        <v>1</v>
      </c>
      <c r="L138" s="31"/>
      <c r="M138" s="138" t="s">
        <v>1</v>
      </c>
      <c r="N138" s="139" t="s">
        <v>43</v>
      </c>
      <c r="P138" s="140">
        <f t="shared" si="1"/>
        <v>0</v>
      </c>
      <c r="Q138" s="140">
        <v>0</v>
      </c>
      <c r="R138" s="140">
        <f t="shared" si="2"/>
        <v>0</v>
      </c>
      <c r="S138" s="140">
        <v>0</v>
      </c>
      <c r="T138" s="141">
        <f t="shared" si="3"/>
        <v>0</v>
      </c>
      <c r="AR138" s="142" t="s">
        <v>489</v>
      </c>
      <c r="AT138" s="142" t="s">
        <v>165</v>
      </c>
      <c r="AU138" s="142" t="s">
        <v>86</v>
      </c>
      <c r="AY138" s="16" t="s">
        <v>162</v>
      </c>
      <c r="BE138" s="143">
        <f t="shared" si="4"/>
        <v>0</v>
      </c>
      <c r="BF138" s="143">
        <f t="shared" si="5"/>
        <v>0</v>
      </c>
      <c r="BG138" s="143">
        <f t="shared" si="6"/>
        <v>0</v>
      </c>
      <c r="BH138" s="143">
        <f t="shared" si="7"/>
        <v>0</v>
      </c>
      <c r="BI138" s="143">
        <f t="shared" si="8"/>
        <v>0</v>
      </c>
      <c r="BJ138" s="16" t="s">
        <v>86</v>
      </c>
      <c r="BK138" s="143">
        <f t="shared" si="9"/>
        <v>0</v>
      </c>
      <c r="BL138" s="16" t="s">
        <v>489</v>
      </c>
      <c r="BM138" s="142" t="s">
        <v>299</v>
      </c>
    </row>
    <row r="139" spans="2:65" s="1" customFormat="1" ht="16.5" customHeight="1">
      <c r="B139" s="31"/>
      <c r="C139" s="173" t="s">
        <v>8</v>
      </c>
      <c r="D139" s="173" t="s">
        <v>644</v>
      </c>
      <c r="E139" s="174" t="s">
        <v>3532</v>
      </c>
      <c r="F139" s="175" t="s">
        <v>3531</v>
      </c>
      <c r="G139" s="176" t="s">
        <v>1645</v>
      </c>
      <c r="H139" s="177">
        <v>1</v>
      </c>
      <c r="I139" s="178"/>
      <c r="J139" s="179">
        <f t="shared" si="0"/>
        <v>0</v>
      </c>
      <c r="K139" s="175" t="s">
        <v>1</v>
      </c>
      <c r="L139" s="180"/>
      <c r="M139" s="181" t="s">
        <v>1</v>
      </c>
      <c r="N139" s="182" t="s">
        <v>43</v>
      </c>
      <c r="P139" s="140">
        <f t="shared" si="1"/>
        <v>0</v>
      </c>
      <c r="Q139" s="140">
        <v>0</v>
      </c>
      <c r="R139" s="140">
        <f t="shared" si="2"/>
        <v>0</v>
      </c>
      <c r="S139" s="140">
        <v>0</v>
      </c>
      <c r="T139" s="141">
        <f t="shared" si="3"/>
        <v>0</v>
      </c>
      <c r="AR139" s="142" t="s">
        <v>1727</v>
      </c>
      <c r="AT139" s="142" t="s">
        <v>644</v>
      </c>
      <c r="AU139" s="142" t="s">
        <v>86</v>
      </c>
      <c r="AY139" s="16" t="s">
        <v>162</v>
      </c>
      <c r="BE139" s="143">
        <f t="shared" si="4"/>
        <v>0</v>
      </c>
      <c r="BF139" s="143">
        <f t="shared" si="5"/>
        <v>0</v>
      </c>
      <c r="BG139" s="143">
        <f t="shared" si="6"/>
        <v>0</v>
      </c>
      <c r="BH139" s="143">
        <f t="shared" si="7"/>
        <v>0</v>
      </c>
      <c r="BI139" s="143">
        <f t="shared" si="8"/>
        <v>0</v>
      </c>
      <c r="BJ139" s="16" t="s">
        <v>86</v>
      </c>
      <c r="BK139" s="143">
        <f t="shared" si="9"/>
        <v>0</v>
      </c>
      <c r="BL139" s="16" t="s">
        <v>489</v>
      </c>
      <c r="BM139" s="142" t="s">
        <v>308</v>
      </c>
    </row>
    <row r="140" spans="2:65" s="1" customFormat="1" ht="16.5" customHeight="1">
      <c r="B140" s="31"/>
      <c r="C140" s="131" t="s">
        <v>245</v>
      </c>
      <c r="D140" s="131" t="s">
        <v>165</v>
      </c>
      <c r="E140" s="132" t="s">
        <v>3533</v>
      </c>
      <c r="F140" s="133" t="s">
        <v>3534</v>
      </c>
      <c r="G140" s="134" t="s">
        <v>1645</v>
      </c>
      <c r="H140" s="135">
        <v>1</v>
      </c>
      <c r="I140" s="136"/>
      <c r="J140" s="137">
        <f t="shared" si="0"/>
        <v>0</v>
      </c>
      <c r="K140" s="133" t="s">
        <v>1</v>
      </c>
      <c r="L140" s="31"/>
      <c r="M140" s="138" t="s">
        <v>1</v>
      </c>
      <c r="N140" s="139" t="s">
        <v>43</v>
      </c>
      <c r="P140" s="140">
        <f t="shared" si="1"/>
        <v>0</v>
      </c>
      <c r="Q140" s="140">
        <v>0</v>
      </c>
      <c r="R140" s="140">
        <f t="shared" si="2"/>
        <v>0</v>
      </c>
      <c r="S140" s="140">
        <v>0</v>
      </c>
      <c r="T140" s="141">
        <f t="shared" si="3"/>
        <v>0</v>
      </c>
      <c r="AR140" s="142" t="s">
        <v>489</v>
      </c>
      <c r="AT140" s="142" t="s">
        <v>165</v>
      </c>
      <c r="AU140" s="142" t="s">
        <v>86</v>
      </c>
      <c r="AY140" s="16" t="s">
        <v>162</v>
      </c>
      <c r="BE140" s="143">
        <f t="shared" si="4"/>
        <v>0</v>
      </c>
      <c r="BF140" s="143">
        <f t="shared" si="5"/>
        <v>0</v>
      </c>
      <c r="BG140" s="143">
        <f t="shared" si="6"/>
        <v>0</v>
      </c>
      <c r="BH140" s="143">
        <f t="shared" si="7"/>
        <v>0</v>
      </c>
      <c r="BI140" s="143">
        <f t="shared" si="8"/>
        <v>0</v>
      </c>
      <c r="BJ140" s="16" t="s">
        <v>86</v>
      </c>
      <c r="BK140" s="143">
        <f t="shared" si="9"/>
        <v>0</v>
      </c>
      <c r="BL140" s="16" t="s">
        <v>489</v>
      </c>
      <c r="BM140" s="142" t="s">
        <v>318</v>
      </c>
    </row>
    <row r="141" spans="2:65" s="1" customFormat="1" ht="16.5" customHeight="1">
      <c r="B141" s="31"/>
      <c r="C141" s="173" t="s">
        <v>250</v>
      </c>
      <c r="D141" s="173" t="s">
        <v>644</v>
      </c>
      <c r="E141" s="174" t="s">
        <v>3535</v>
      </c>
      <c r="F141" s="175" t="s">
        <v>3534</v>
      </c>
      <c r="G141" s="176" t="s">
        <v>1645</v>
      </c>
      <c r="H141" s="177">
        <v>1</v>
      </c>
      <c r="I141" s="178"/>
      <c r="J141" s="179">
        <f t="shared" si="0"/>
        <v>0</v>
      </c>
      <c r="K141" s="175" t="s">
        <v>1</v>
      </c>
      <c r="L141" s="180"/>
      <c r="M141" s="181" t="s">
        <v>1</v>
      </c>
      <c r="N141" s="182" t="s">
        <v>43</v>
      </c>
      <c r="P141" s="140">
        <f t="shared" si="1"/>
        <v>0</v>
      </c>
      <c r="Q141" s="140">
        <v>0</v>
      </c>
      <c r="R141" s="140">
        <f t="shared" si="2"/>
        <v>0</v>
      </c>
      <c r="S141" s="140">
        <v>0</v>
      </c>
      <c r="T141" s="141">
        <f t="shared" si="3"/>
        <v>0</v>
      </c>
      <c r="AR141" s="142" t="s">
        <v>1727</v>
      </c>
      <c r="AT141" s="142" t="s">
        <v>644</v>
      </c>
      <c r="AU141" s="142" t="s">
        <v>86</v>
      </c>
      <c r="AY141" s="16" t="s">
        <v>162</v>
      </c>
      <c r="BE141" s="143">
        <f t="shared" si="4"/>
        <v>0</v>
      </c>
      <c r="BF141" s="143">
        <f t="shared" si="5"/>
        <v>0</v>
      </c>
      <c r="BG141" s="143">
        <f t="shared" si="6"/>
        <v>0</v>
      </c>
      <c r="BH141" s="143">
        <f t="shared" si="7"/>
        <v>0</v>
      </c>
      <c r="BI141" s="143">
        <f t="shared" si="8"/>
        <v>0</v>
      </c>
      <c r="BJ141" s="16" t="s">
        <v>86</v>
      </c>
      <c r="BK141" s="143">
        <f t="shared" si="9"/>
        <v>0</v>
      </c>
      <c r="BL141" s="16" t="s">
        <v>489</v>
      </c>
      <c r="BM141" s="142" t="s">
        <v>330</v>
      </c>
    </row>
    <row r="142" spans="2:65" s="1" customFormat="1" ht="16.5" customHeight="1">
      <c r="B142" s="31"/>
      <c r="C142" s="131" t="s">
        <v>256</v>
      </c>
      <c r="D142" s="131" t="s">
        <v>165</v>
      </c>
      <c r="E142" s="132" t="s">
        <v>3536</v>
      </c>
      <c r="F142" s="133" t="s">
        <v>3537</v>
      </c>
      <c r="G142" s="134" t="s">
        <v>1645</v>
      </c>
      <c r="H142" s="135">
        <v>6</v>
      </c>
      <c r="I142" s="136"/>
      <c r="J142" s="137">
        <f t="shared" si="0"/>
        <v>0</v>
      </c>
      <c r="K142" s="133" t="s">
        <v>1</v>
      </c>
      <c r="L142" s="31"/>
      <c r="M142" s="138" t="s">
        <v>1</v>
      </c>
      <c r="N142" s="139" t="s">
        <v>43</v>
      </c>
      <c r="P142" s="140">
        <f t="shared" si="1"/>
        <v>0</v>
      </c>
      <c r="Q142" s="140">
        <v>0</v>
      </c>
      <c r="R142" s="140">
        <f t="shared" si="2"/>
        <v>0</v>
      </c>
      <c r="S142" s="140">
        <v>0</v>
      </c>
      <c r="T142" s="141">
        <f t="shared" si="3"/>
        <v>0</v>
      </c>
      <c r="AR142" s="142" t="s">
        <v>489</v>
      </c>
      <c r="AT142" s="142" t="s">
        <v>165</v>
      </c>
      <c r="AU142" s="142" t="s">
        <v>86</v>
      </c>
      <c r="AY142" s="16" t="s">
        <v>162</v>
      </c>
      <c r="BE142" s="143">
        <f t="shared" si="4"/>
        <v>0</v>
      </c>
      <c r="BF142" s="143">
        <f t="shared" si="5"/>
        <v>0</v>
      </c>
      <c r="BG142" s="143">
        <f t="shared" si="6"/>
        <v>0</v>
      </c>
      <c r="BH142" s="143">
        <f t="shared" si="7"/>
        <v>0</v>
      </c>
      <c r="BI142" s="143">
        <f t="shared" si="8"/>
        <v>0</v>
      </c>
      <c r="BJ142" s="16" t="s">
        <v>86</v>
      </c>
      <c r="BK142" s="143">
        <f t="shared" si="9"/>
        <v>0</v>
      </c>
      <c r="BL142" s="16" t="s">
        <v>489</v>
      </c>
      <c r="BM142" s="142" t="s">
        <v>344</v>
      </c>
    </row>
    <row r="143" spans="2:65" s="1" customFormat="1" ht="16.5" customHeight="1">
      <c r="B143" s="31"/>
      <c r="C143" s="173" t="s">
        <v>261</v>
      </c>
      <c r="D143" s="173" t="s">
        <v>644</v>
      </c>
      <c r="E143" s="174" t="s">
        <v>3538</v>
      </c>
      <c r="F143" s="175" t="s">
        <v>3537</v>
      </c>
      <c r="G143" s="176" t="s">
        <v>1645</v>
      </c>
      <c r="H143" s="177">
        <v>6</v>
      </c>
      <c r="I143" s="178"/>
      <c r="J143" s="179">
        <f t="shared" si="0"/>
        <v>0</v>
      </c>
      <c r="K143" s="175" t="s">
        <v>1</v>
      </c>
      <c r="L143" s="180"/>
      <c r="M143" s="181" t="s">
        <v>1</v>
      </c>
      <c r="N143" s="182" t="s">
        <v>43</v>
      </c>
      <c r="P143" s="140">
        <f t="shared" si="1"/>
        <v>0</v>
      </c>
      <c r="Q143" s="140">
        <v>0</v>
      </c>
      <c r="R143" s="140">
        <f t="shared" si="2"/>
        <v>0</v>
      </c>
      <c r="S143" s="140">
        <v>0</v>
      </c>
      <c r="T143" s="141">
        <f t="shared" si="3"/>
        <v>0</v>
      </c>
      <c r="AR143" s="142" t="s">
        <v>1727</v>
      </c>
      <c r="AT143" s="142" t="s">
        <v>644</v>
      </c>
      <c r="AU143" s="142" t="s">
        <v>86</v>
      </c>
      <c r="AY143" s="16" t="s">
        <v>162</v>
      </c>
      <c r="BE143" s="143">
        <f t="shared" si="4"/>
        <v>0</v>
      </c>
      <c r="BF143" s="143">
        <f t="shared" si="5"/>
        <v>0</v>
      </c>
      <c r="BG143" s="143">
        <f t="shared" si="6"/>
        <v>0</v>
      </c>
      <c r="BH143" s="143">
        <f t="shared" si="7"/>
        <v>0</v>
      </c>
      <c r="BI143" s="143">
        <f t="shared" si="8"/>
        <v>0</v>
      </c>
      <c r="BJ143" s="16" t="s">
        <v>86</v>
      </c>
      <c r="BK143" s="143">
        <f t="shared" si="9"/>
        <v>0</v>
      </c>
      <c r="BL143" s="16" t="s">
        <v>489</v>
      </c>
      <c r="BM143" s="142" t="s">
        <v>355</v>
      </c>
    </row>
    <row r="144" spans="2:65" s="1" customFormat="1" ht="16.5" customHeight="1">
      <c r="B144" s="31"/>
      <c r="C144" s="131" t="s">
        <v>265</v>
      </c>
      <c r="D144" s="131" t="s">
        <v>165</v>
      </c>
      <c r="E144" s="132" t="s">
        <v>3539</v>
      </c>
      <c r="F144" s="133" t="s">
        <v>3540</v>
      </c>
      <c r="G144" s="134" t="s">
        <v>1645</v>
      </c>
      <c r="H144" s="135">
        <v>4</v>
      </c>
      <c r="I144" s="136"/>
      <c r="J144" s="137">
        <f t="shared" si="0"/>
        <v>0</v>
      </c>
      <c r="K144" s="133" t="s">
        <v>1</v>
      </c>
      <c r="L144" s="31"/>
      <c r="M144" s="138" t="s">
        <v>1</v>
      </c>
      <c r="N144" s="139" t="s">
        <v>43</v>
      </c>
      <c r="P144" s="140">
        <f t="shared" si="1"/>
        <v>0</v>
      </c>
      <c r="Q144" s="140">
        <v>0</v>
      </c>
      <c r="R144" s="140">
        <f t="shared" si="2"/>
        <v>0</v>
      </c>
      <c r="S144" s="140">
        <v>0</v>
      </c>
      <c r="T144" s="141">
        <f t="shared" si="3"/>
        <v>0</v>
      </c>
      <c r="AR144" s="142" t="s">
        <v>489</v>
      </c>
      <c r="AT144" s="142" t="s">
        <v>165</v>
      </c>
      <c r="AU144" s="142" t="s">
        <v>86</v>
      </c>
      <c r="AY144" s="16" t="s">
        <v>162</v>
      </c>
      <c r="BE144" s="143">
        <f t="shared" si="4"/>
        <v>0</v>
      </c>
      <c r="BF144" s="143">
        <f t="shared" si="5"/>
        <v>0</v>
      </c>
      <c r="BG144" s="143">
        <f t="shared" si="6"/>
        <v>0</v>
      </c>
      <c r="BH144" s="143">
        <f t="shared" si="7"/>
        <v>0</v>
      </c>
      <c r="BI144" s="143">
        <f t="shared" si="8"/>
        <v>0</v>
      </c>
      <c r="BJ144" s="16" t="s">
        <v>86</v>
      </c>
      <c r="BK144" s="143">
        <f t="shared" si="9"/>
        <v>0</v>
      </c>
      <c r="BL144" s="16" t="s">
        <v>489</v>
      </c>
      <c r="BM144" s="142" t="s">
        <v>364</v>
      </c>
    </row>
    <row r="145" spans="2:65" s="1" customFormat="1" ht="16.5" customHeight="1">
      <c r="B145" s="31"/>
      <c r="C145" s="173" t="s">
        <v>7</v>
      </c>
      <c r="D145" s="173" t="s">
        <v>644</v>
      </c>
      <c r="E145" s="174" t="s">
        <v>3541</v>
      </c>
      <c r="F145" s="175" t="s">
        <v>3540</v>
      </c>
      <c r="G145" s="176" t="s">
        <v>1645</v>
      </c>
      <c r="H145" s="177">
        <v>4</v>
      </c>
      <c r="I145" s="178"/>
      <c r="J145" s="179">
        <f t="shared" si="0"/>
        <v>0</v>
      </c>
      <c r="K145" s="175" t="s">
        <v>1</v>
      </c>
      <c r="L145" s="180"/>
      <c r="M145" s="181" t="s">
        <v>1</v>
      </c>
      <c r="N145" s="182" t="s">
        <v>43</v>
      </c>
      <c r="P145" s="140">
        <f t="shared" si="1"/>
        <v>0</v>
      </c>
      <c r="Q145" s="140">
        <v>0</v>
      </c>
      <c r="R145" s="140">
        <f t="shared" si="2"/>
        <v>0</v>
      </c>
      <c r="S145" s="140">
        <v>0</v>
      </c>
      <c r="T145" s="141">
        <f t="shared" si="3"/>
        <v>0</v>
      </c>
      <c r="AR145" s="142" t="s">
        <v>1727</v>
      </c>
      <c r="AT145" s="142" t="s">
        <v>644</v>
      </c>
      <c r="AU145" s="142" t="s">
        <v>86</v>
      </c>
      <c r="AY145" s="16" t="s">
        <v>162</v>
      </c>
      <c r="BE145" s="143">
        <f t="shared" si="4"/>
        <v>0</v>
      </c>
      <c r="BF145" s="143">
        <f t="shared" si="5"/>
        <v>0</v>
      </c>
      <c r="BG145" s="143">
        <f t="shared" si="6"/>
        <v>0</v>
      </c>
      <c r="BH145" s="143">
        <f t="shared" si="7"/>
        <v>0</v>
      </c>
      <c r="BI145" s="143">
        <f t="shared" si="8"/>
        <v>0</v>
      </c>
      <c r="BJ145" s="16" t="s">
        <v>86</v>
      </c>
      <c r="BK145" s="143">
        <f t="shared" si="9"/>
        <v>0</v>
      </c>
      <c r="BL145" s="16" t="s">
        <v>489</v>
      </c>
      <c r="BM145" s="142" t="s">
        <v>377</v>
      </c>
    </row>
    <row r="146" spans="2:65" s="1" customFormat="1" ht="16.5" customHeight="1">
      <c r="B146" s="31"/>
      <c r="C146" s="131" t="s">
        <v>275</v>
      </c>
      <c r="D146" s="131" t="s">
        <v>165</v>
      </c>
      <c r="E146" s="132" t="s">
        <v>3542</v>
      </c>
      <c r="F146" s="133" t="s">
        <v>3543</v>
      </c>
      <c r="G146" s="134" t="s">
        <v>1645</v>
      </c>
      <c r="H146" s="135">
        <v>5</v>
      </c>
      <c r="I146" s="136"/>
      <c r="J146" s="137">
        <f t="shared" si="0"/>
        <v>0</v>
      </c>
      <c r="K146" s="133" t="s">
        <v>1</v>
      </c>
      <c r="L146" s="31"/>
      <c r="M146" s="138" t="s">
        <v>1</v>
      </c>
      <c r="N146" s="139" t="s">
        <v>43</v>
      </c>
      <c r="P146" s="140">
        <f t="shared" si="1"/>
        <v>0</v>
      </c>
      <c r="Q146" s="140">
        <v>0</v>
      </c>
      <c r="R146" s="140">
        <f t="shared" si="2"/>
        <v>0</v>
      </c>
      <c r="S146" s="140">
        <v>0</v>
      </c>
      <c r="T146" s="141">
        <f t="shared" si="3"/>
        <v>0</v>
      </c>
      <c r="AR146" s="142" t="s">
        <v>489</v>
      </c>
      <c r="AT146" s="142" t="s">
        <v>165</v>
      </c>
      <c r="AU146" s="142" t="s">
        <v>86</v>
      </c>
      <c r="AY146" s="16" t="s">
        <v>162</v>
      </c>
      <c r="BE146" s="143">
        <f t="shared" si="4"/>
        <v>0</v>
      </c>
      <c r="BF146" s="143">
        <f t="shared" si="5"/>
        <v>0</v>
      </c>
      <c r="BG146" s="143">
        <f t="shared" si="6"/>
        <v>0</v>
      </c>
      <c r="BH146" s="143">
        <f t="shared" si="7"/>
        <v>0</v>
      </c>
      <c r="BI146" s="143">
        <f t="shared" si="8"/>
        <v>0</v>
      </c>
      <c r="BJ146" s="16" t="s">
        <v>86</v>
      </c>
      <c r="BK146" s="143">
        <f t="shared" si="9"/>
        <v>0</v>
      </c>
      <c r="BL146" s="16" t="s">
        <v>489</v>
      </c>
      <c r="BM146" s="142" t="s">
        <v>387</v>
      </c>
    </row>
    <row r="147" spans="2:65" s="11" customFormat="1" ht="25.9" customHeight="1">
      <c r="B147" s="119"/>
      <c r="D147" s="120" t="s">
        <v>77</v>
      </c>
      <c r="E147" s="121" t="s">
        <v>3544</v>
      </c>
      <c r="F147" s="121" t="s">
        <v>3543</v>
      </c>
      <c r="I147" s="122"/>
      <c r="J147" s="123">
        <f>BK147</f>
        <v>0</v>
      </c>
      <c r="L147" s="119"/>
      <c r="M147" s="124"/>
      <c r="P147" s="125">
        <f>SUM(P148:P165)</f>
        <v>0</v>
      </c>
      <c r="R147" s="125">
        <f>SUM(R148:R165)</f>
        <v>0</v>
      </c>
      <c r="T147" s="126">
        <f>SUM(T148:T165)</f>
        <v>0</v>
      </c>
      <c r="AR147" s="120" t="s">
        <v>182</v>
      </c>
      <c r="AT147" s="127" t="s">
        <v>77</v>
      </c>
      <c r="AU147" s="127" t="s">
        <v>78</v>
      </c>
      <c r="AY147" s="120" t="s">
        <v>162</v>
      </c>
      <c r="BK147" s="128">
        <f>SUM(BK148:BK165)</f>
        <v>0</v>
      </c>
    </row>
    <row r="148" spans="2:65" s="1" customFormat="1" ht="16.5" customHeight="1">
      <c r="B148" s="31"/>
      <c r="C148" s="131" t="s">
        <v>279</v>
      </c>
      <c r="D148" s="131" t="s">
        <v>165</v>
      </c>
      <c r="E148" s="132" t="s">
        <v>3545</v>
      </c>
      <c r="F148" s="133" t="s">
        <v>3546</v>
      </c>
      <c r="G148" s="134" t="s">
        <v>1645</v>
      </c>
      <c r="H148" s="135">
        <v>4</v>
      </c>
      <c r="I148" s="136"/>
      <c r="J148" s="137">
        <f t="shared" ref="J148:J164" si="10">ROUND(I148*H148,2)</f>
        <v>0</v>
      </c>
      <c r="K148" s="133" t="s">
        <v>1</v>
      </c>
      <c r="L148" s="31"/>
      <c r="M148" s="138" t="s">
        <v>1</v>
      </c>
      <c r="N148" s="139" t="s">
        <v>43</v>
      </c>
      <c r="P148" s="140">
        <f t="shared" ref="P148:P164" si="11">O148*H148</f>
        <v>0</v>
      </c>
      <c r="Q148" s="140">
        <v>0</v>
      </c>
      <c r="R148" s="140">
        <f t="shared" ref="R148:R164" si="12">Q148*H148</f>
        <v>0</v>
      </c>
      <c r="S148" s="140">
        <v>0</v>
      </c>
      <c r="T148" s="141">
        <f t="shared" ref="T148:T164" si="13">S148*H148</f>
        <v>0</v>
      </c>
      <c r="AR148" s="142" t="s">
        <v>489</v>
      </c>
      <c r="AT148" s="142" t="s">
        <v>165</v>
      </c>
      <c r="AU148" s="142" t="s">
        <v>86</v>
      </c>
      <c r="AY148" s="16" t="s">
        <v>162</v>
      </c>
      <c r="BE148" s="143">
        <f t="shared" ref="BE148:BE164" si="14">IF(N148="základní",J148,0)</f>
        <v>0</v>
      </c>
      <c r="BF148" s="143">
        <f t="shared" ref="BF148:BF164" si="15">IF(N148="snížená",J148,0)</f>
        <v>0</v>
      </c>
      <c r="BG148" s="143">
        <f t="shared" ref="BG148:BG164" si="16">IF(N148="zákl. přenesená",J148,0)</f>
        <v>0</v>
      </c>
      <c r="BH148" s="143">
        <f t="shared" ref="BH148:BH164" si="17">IF(N148="sníž. přenesená",J148,0)</f>
        <v>0</v>
      </c>
      <c r="BI148" s="143">
        <f t="shared" ref="BI148:BI164" si="18">IF(N148="nulová",J148,0)</f>
        <v>0</v>
      </c>
      <c r="BJ148" s="16" t="s">
        <v>86</v>
      </c>
      <c r="BK148" s="143">
        <f t="shared" ref="BK148:BK164" si="19">ROUND(I148*H148,2)</f>
        <v>0</v>
      </c>
      <c r="BL148" s="16" t="s">
        <v>489</v>
      </c>
      <c r="BM148" s="142" t="s">
        <v>396</v>
      </c>
    </row>
    <row r="149" spans="2:65" s="1" customFormat="1" ht="16.5" customHeight="1">
      <c r="B149" s="31"/>
      <c r="C149" s="173" t="s">
        <v>283</v>
      </c>
      <c r="D149" s="173" t="s">
        <v>644</v>
      </c>
      <c r="E149" s="174" t="s">
        <v>3547</v>
      </c>
      <c r="F149" s="175" t="s">
        <v>3546</v>
      </c>
      <c r="G149" s="176" t="s">
        <v>1645</v>
      </c>
      <c r="H149" s="177">
        <v>4</v>
      </c>
      <c r="I149" s="178"/>
      <c r="J149" s="179">
        <f t="shared" si="10"/>
        <v>0</v>
      </c>
      <c r="K149" s="175" t="s">
        <v>1</v>
      </c>
      <c r="L149" s="180"/>
      <c r="M149" s="181" t="s">
        <v>1</v>
      </c>
      <c r="N149" s="182" t="s">
        <v>43</v>
      </c>
      <c r="P149" s="140">
        <f t="shared" si="11"/>
        <v>0</v>
      </c>
      <c r="Q149" s="140">
        <v>0</v>
      </c>
      <c r="R149" s="140">
        <f t="shared" si="12"/>
        <v>0</v>
      </c>
      <c r="S149" s="140">
        <v>0</v>
      </c>
      <c r="T149" s="141">
        <f t="shared" si="13"/>
        <v>0</v>
      </c>
      <c r="AR149" s="142" t="s">
        <v>1727</v>
      </c>
      <c r="AT149" s="142" t="s">
        <v>644</v>
      </c>
      <c r="AU149" s="142" t="s">
        <v>86</v>
      </c>
      <c r="AY149" s="16" t="s">
        <v>162</v>
      </c>
      <c r="BE149" s="143">
        <f t="shared" si="14"/>
        <v>0</v>
      </c>
      <c r="BF149" s="143">
        <f t="shared" si="15"/>
        <v>0</v>
      </c>
      <c r="BG149" s="143">
        <f t="shared" si="16"/>
        <v>0</v>
      </c>
      <c r="BH149" s="143">
        <f t="shared" si="17"/>
        <v>0</v>
      </c>
      <c r="BI149" s="143">
        <f t="shared" si="18"/>
        <v>0</v>
      </c>
      <c r="BJ149" s="16" t="s">
        <v>86</v>
      </c>
      <c r="BK149" s="143">
        <f t="shared" si="19"/>
        <v>0</v>
      </c>
      <c r="BL149" s="16" t="s">
        <v>489</v>
      </c>
      <c r="BM149" s="142" t="s">
        <v>408</v>
      </c>
    </row>
    <row r="150" spans="2:65" s="1" customFormat="1" ht="16.5" customHeight="1">
      <c r="B150" s="31"/>
      <c r="C150" s="131" t="s">
        <v>287</v>
      </c>
      <c r="D150" s="131" t="s">
        <v>165</v>
      </c>
      <c r="E150" s="132" t="s">
        <v>3548</v>
      </c>
      <c r="F150" s="133" t="s">
        <v>3549</v>
      </c>
      <c r="G150" s="134" t="s">
        <v>1645</v>
      </c>
      <c r="H150" s="135">
        <v>1</v>
      </c>
      <c r="I150" s="136"/>
      <c r="J150" s="137">
        <f t="shared" si="10"/>
        <v>0</v>
      </c>
      <c r="K150" s="133" t="s">
        <v>1</v>
      </c>
      <c r="L150" s="31"/>
      <c r="M150" s="138" t="s">
        <v>1</v>
      </c>
      <c r="N150" s="139" t="s">
        <v>43</v>
      </c>
      <c r="P150" s="140">
        <f t="shared" si="11"/>
        <v>0</v>
      </c>
      <c r="Q150" s="140">
        <v>0</v>
      </c>
      <c r="R150" s="140">
        <f t="shared" si="12"/>
        <v>0</v>
      </c>
      <c r="S150" s="140">
        <v>0</v>
      </c>
      <c r="T150" s="141">
        <f t="shared" si="13"/>
        <v>0</v>
      </c>
      <c r="AR150" s="142" t="s">
        <v>489</v>
      </c>
      <c r="AT150" s="142" t="s">
        <v>165</v>
      </c>
      <c r="AU150" s="142" t="s">
        <v>86</v>
      </c>
      <c r="AY150" s="16" t="s">
        <v>162</v>
      </c>
      <c r="BE150" s="143">
        <f t="shared" si="14"/>
        <v>0</v>
      </c>
      <c r="BF150" s="143">
        <f t="shared" si="15"/>
        <v>0</v>
      </c>
      <c r="BG150" s="143">
        <f t="shared" si="16"/>
        <v>0</v>
      </c>
      <c r="BH150" s="143">
        <f t="shared" si="17"/>
        <v>0</v>
      </c>
      <c r="BI150" s="143">
        <f t="shared" si="18"/>
        <v>0</v>
      </c>
      <c r="BJ150" s="16" t="s">
        <v>86</v>
      </c>
      <c r="BK150" s="143">
        <f t="shared" si="19"/>
        <v>0</v>
      </c>
      <c r="BL150" s="16" t="s">
        <v>489</v>
      </c>
      <c r="BM150" s="142" t="s">
        <v>419</v>
      </c>
    </row>
    <row r="151" spans="2:65" s="1" customFormat="1" ht="16.5" customHeight="1">
      <c r="B151" s="31"/>
      <c r="C151" s="173" t="s">
        <v>291</v>
      </c>
      <c r="D151" s="173" t="s">
        <v>644</v>
      </c>
      <c r="E151" s="174" t="s">
        <v>3550</v>
      </c>
      <c r="F151" s="175" t="s">
        <v>3549</v>
      </c>
      <c r="G151" s="176" t="s">
        <v>1645</v>
      </c>
      <c r="H151" s="177">
        <v>1</v>
      </c>
      <c r="I151" s="178"/>
      <c r="J151" s="179">
        <f t="shared" si="10"/>
        <v>0</v>
      </c>
      <c r="K151" s="175" t="s">
        <v>1</v>
      </c>
      <c r="L151" s="180"/>
      <c r="M151" s="181" t="s">
        <v>1</v>
      </c>
      <c r="N151" s="182" t="s">
        <v>43</v>
      </c>
      <c r="P151" s="140">
        <f t="shared" si="11"/>
        <v>0</v>
      </c>
      <c r="Q151" s="140">
        <v>0</v>
      </c>
      <c r="R151" s="140">
        <f t="shared" si="12"/>
        <v>0</v>
      </c>
      <c r="S151" s="140">
        <v>0</v>
      </c>
      <c r="T151" s="141">
        <f t="shared" si="13"/>
        <v>0</v>
      </c>
      <c r="AR151" s="142" t="s">
        <v>1727</v>
      </c>
      <c r="AT151" s="142" t="s">
        <v>644</v>
      </c>
      <c r="AU151" s="142" t="s">
        <v>86</v>
      </c>
      <c r="AY151" s="16" t="s">
        <v>162</v>
      </c>
      <c r="BE151" s="143">
        <f t="shared" si="14"/>
        <v>0</v>
      </c>
      <c r="BF151" s="143">
        <f t="shared" si="15"/>
        <v>0</v>
      </c>
      <c r="BG151" s="143">
        <f t="shared" si="16"/>
        <v>0</v>
      </c>
      <c r="BH151" s="143">
        <f t="shared" si="17"/>
        <v>0</v>
      </c>
      <c r="BI151" s="143">
        <f t="shared" si="18"/>
        <v>0</v>
      </c>
      <c r="BJ151" s="16" t="s">
        <v>86</v>
      </c>
      <c r="BK151" s="143">
        <f t="shared" si="19"/>
        <v>0</v>
      </c>
      <c r="BL151" s="16" t="s">
        <v>489</v>
      </c>
      <c r="BM151" s="142" t="s">
        <v>429</v>
      </c>
    </row>
    <row r="152" spans="2:65" s="1" customFormat="1" ht="24.2" customHeight="1">
      <c r="B152" s="31"/>
      <c r="C152" s="131" t="s">
        <v>295</v>
      </c>
      <c r="D152" s="131" t="s">
        <v>165</v>
      </c>
      <c r="E152" s="132" t="s">
        <v>3551</v>
      </c>
      <c r="F152" s="133" t="s">
        <v>3552</v>
      </c>
      <c r="G152" s="134" t="s">
        <v>1645</v>
      </c>
      <c r="H152" s="135">
        <v>6</v>
      </c>
      <c r="I152" s="136"/>
      <c r="J152" s="137">
        <f t="shared" si="10"/>
        <v>0</v>
      </c>
      <c r="K152" s="133" t="s">
        <v>1</v>
      </c>
      <c r="L152" s="31"/>
      <c r="M152" s="138" t="s">
        <v>1</v>
      </c>
      <c r="N152" s="139" t="s">
        <v>43</v>
      </c>
      <c r="P152" s="140">
        <f t="shared" si="11"/>
        <v>0</v>
      </c>
      <c r="Q152" s="140">
        <v>0</v>
      </c>
      <c r="R152" s="140">
        <f t="shared" si="12"/>
        <v>0</v>
      </c>
      <c r="S152" s="140">
        <v>0</v>
      </c>
      <c r="T152" s="141">
        <f t="shared" si="13"/>
        <v>0</v>
      </c>
      <c r="AR152" s="142" t="s">
        <v>489</v>
      </c>
      <c r="AT152" s="142" t="s">
        <v>165</v>
      </c>
      <c r="AU152" s="142" t="s">
        <v>86</v>
      </c>
      <c r="AY152" s="16" t="s">
        <v>162</v>
      </c>
      <c r="BE152" s="143">
        <f t="shared" si="14"/>
        <v>0</v>
      </c>
      <c r="BF152" s="143">
        <f t="shared" si="15"/>
        <v>0</v>
      </c>
      <c r="BG152" s="143">
        <f t="shared" si="16"/>
        <v>0</v>
      </c>
      <c r="BH152" s="143">
        <f t="shared" si="17"/>
        <v>0</v>
      </c>
      <c r="BI152" s="143">
        <f t="shared" si="18"/>
        <v>0</v>
      </c>
      <c r="BJ152" s="16" t="s">
        <v>86</v>
      </c>
      <c r="BK152" s="143">
        <f t="shared" si="19"/>
        <v>0</v>
      </c>
      <c r="BL152" s="16" t="s">
        <v>489</v>
      </c>
      <c r="BM152" s="142" t="s">
        <v>438</v>
      </c>
    </row>
    <row r="153" spans="2:65" s="1" customFormat="1" ht="24.2" customHeight="1">
      <c r="B153" s="31"/>
      <c r="C153" s="173" t="s">
        <v>299</v>
      </c>
      <c r="D153" s="173" t="s">
        <v>644</v>
      </c>
      <c r="E153" s="174" t="s">
        <v>3553</v>
      </c>
      <c r="F153" s="175" t="s">
        <v>3552</v>
      </c>
      <c r="G153" s="176" t="s">
        <v>1645</v>
      </c>
      <c r="H153" s="177">
        <v>6</v>
      </c>
      <c r="I153" s="178"/>
      <c r="J153" s="179">
        <f t="shared" si="10"/>
        <v>0</v>
      </c>
      <c r="K153" s="175" t="s">
        <v>1</v>
      </c>
      <c r="L153" s="180"/>
      <c r="M153" s="181" t="s">
        <v>1</v>
      </c>
      <c r="N153" s="182" t="s">
        <v>43</v>
      </c>
      <c r="P153" s="140">
        <f t="shared" si="11"/>
        <v>0</v>
      </c>
      <c r="Q153" s="140">
        <v>0</v>
      </c>
      <c r="R153" s="140">
        <f t="shared" si="12"/>
        <v>0</v>
      </c>
      <c r="S153" s="140">
        <v>0</v>
      </c>
      <c r="T153" s="141">
        <f t="shared" si="13"/>
        <v>0</v>
      </c>
      <c r="AR153" s="142" t="s">
        <v>1727</v>
      </c>
      <c r="AT153" s="142" t="s">
        <v>644</v>
      </c>
      <c r="AU153" s="142" t="s">
        <v>86</v>
      </c>
      <c r="AY153" s="16" t="s">
        <v>162</v>
      </c>
      <c r="BE153" s="143">
        <f t="shared" si="14"/>
        <v>0</v>
      </c>
      <c r="BF153" s="143">
        <f t="shared" si="15"/>
        <v>0</v>
      </c>
      <c r="BG153" s="143">
        <f t="shared" si="16"/>
        <v>0</v>
      </c>
      <c r="BH153" s="143">
        <f t="shared" si="17"/>
        <v>0</v>
      </c>
      <c r="BI153" s="143">
        <f t="shared" si="18"/>
        <v>0</v>
      </c>
      <c r="BJ153" s="16" t="s">
        <v>86</v>
      </c>
      <c r="BK153" s="143">
        <f t="shared" si="19"/>
        <v>0</v>
      </c>
      <c r="BL153" s="16" t="s">
        <v>489</v>
      </c>
      <c r="BM153" s="142" t="s">
        <v>448</v>
      </c>
    </row>
    <row r="154" spans="2:65" s="1" customFormat="1" ht="21.75" customHeight="1">
      <c r="B154" s="31"/>
      <c r="C154" s="131" t="s">
        <v>304</v>
      </c>
      <c r="D154" s="131" t="s">
        <v>165</v>
      </c>
      <c r="E154" s="132" t="s">
        <v>3554</v>
      </c>
      <c r="F154" s="133" t="s">
        <v>3555</v>
      </c>
      <c r="G154" s="134" t="s">
        <v>1645</v>
      </c>
      <c r="H154" s="135">
        <v>6</v>
      </c>
      <c r="I154" s="136"/>
      <c r="J154" s="137">
        <f t="shared" si="10"/>
        <v>0</v>
      </c>
      <c r="K154" s="133" t="s">
        <v>1</v>
      </c>
      <c r="L154" s="31"/>
      <c r="M154" s="138" t="s">
        <v>1</v>
      </c>
      <c r="N154" s="139" t="s">
        <v>43</v>
      </c>
      <c r="P154" s="140">
        <f t="shared" si="11"/>
        <v>0</v>
      </c>
      <c r="Q154" s="140">
        <v>0</v>
      </c>
      <c r="R154" s="140">
        <f t="shared" si="12"/>
        <v>0</v>
      </c>
      <c r="S154" s="140">
        <v>0</v>
      </c>
      <c r="T154" s="141">
        <f t="shared" si="13"/>
        <v>0</v>
      </c>
      <c r="AR154" s="142" t="s">
        <v>489</v>
      </c>
      <c r="AT154" s="142" t="s">
        <v>165</v>
      </c>
      <c r="AU154" s="142" t="s">
        <v>86</v>
      </c>
      <c r="AY154" s="16" t="s">
        <v>162</v>
      </c>
      <c r="BE154" s="143">
        <f t="shared" si="14"/>
        <v>0</v>
      </c>
      <c r="BF154" s="143">
        <f t="shared" si="15"/>
        <v>0</v>
      </c>
      <c r="BG154" s="143">
        <f t="shared" si="16"/>
        <v>0</v>
      </c>
      <c r="BH154" s="143">
        <f t="shared" si="17"/>
        <v>0</v>
      </c>
      <c r="BI154" s="143">
        <f t="shared" si="18"/>
        <v>0</v>
      </c>
      <c r="BJ154" s="16" t="s">
        <v>86</v>
      </c>
      <c r="BK154" s="143">
        <f t="shared" si="19"/>
        <v>0</v>
      </c>
      <c r="BL154" s="16" t="s">
        <v>489</v>
      </c>
      <c r="BM154" s="142" t="s">
        <v>457</v>
      </c>
    </row>
    <row r="155" spans="2:65" s="1" customFormat="1" ht="21.75" customHeight="1">
      <c r="B155" s="31"/>
      <c r="C155" s="131" t="s">
        <v>308</v>
      </c>
      <c r="D155" s="131" t="s">
        <v>165</v>
      </c>
      <c r="E155" s="132" t="s">
        <v>3554</v>
      </c>
      <c r="F155" s="133" t="s">
        <v>3555</v>
      </c>
      <c r="G155" s="134" t="s">
        <v>1645</v>
      </c>
      <c r="H155" s="135">
        <v>6</v>
      </c>
      <c r="I155" s="136"/>
      <c r="J155" s="137">
        <f t="shared" si="10"/>
        <v>0</v>
      </c>
      <c r="K155" s="133" t="s">
        <v>1</v>
      </c>
      <c r="L155" s="31"/>
      <c r="M155" s="138" t="s">
        <v>1</v>
      </c>
      <c r="N155" s="139" t="s">
        <v>43</v>
      </c>
      <c r="P155" s="140">
        <f t="shared" si="11"/>
        <v>0</v>
      </c>
      <c r="Q155" s="140">
        <v>0</v>
      </c>
      <c r="R155" s="140">
        <f t="shared" si="12"/>
        <v>0</v>
      </c>
      <c r="S155" s="140">
        <v>0</v>
      </c>
      <c r="T155" s="141">
        <f t="shared" si="13"/>
        <v>0</v>
      </c>
      <c r="AR155" s="142" t="s">
        <v>489</v>
      </c>
      <c r="AT155" s="142" t="s">
        <v>165</v>
      </c>
      <c r="AU155" s="142" t="s">
        <v>86</v>
      </c>
      <c r="AY155" s="16" t="s">
        <v>162</v>
      </c>
      <c r="BE155" s="143">
        <f t="shared" si="14"/>
        <v>0</v>
      </c>
      <c r="BF155" s="143">
        <f t="shared" si="15"/>
        <v>0</v>
      </c>
      <c r="BG155" s="143">
        <f t="shared" si="16"/>
        <v>0</v>
      </c>
      <c r="BH155" s="143">
        <f t="shared" si="17"/>
        <v>0</v>
      </c>
      <c r="BI155" s="143">
        <f t="shared" si="18"/>
        <v>0</v>
      </c>
      <c r="BJ155" s="16" t="s">
        <v>86</v>
      </c>
      <c r="BK155" s="143">
        <f t="shared" si="19"/>
        <v>0</v>
      </c>
      <c r="BL155" s="16" t="s">
        <v>489</v>
      </c>
      <c r="BM155" s="142" t="s">
        <v>469</v>
      </c>
    </row>
    <row r="156" spans="2:65" s="1" customFormat="1" ht="16.5" customHeight="1">
      <c r="B156" s="31"/>
      <c r="C156" s="131" t="s">
        <v>313</v>
      </c>
      <c r="D156" s="131" t="s">
        <v>165</v>
      </c>
      <c r="E156" s="132" t="s">
        <v>3556</v>
      </c>
      <c r="F156" s="133" t="s">
        <v>3557</v>
      </c>
      <c r="G156" s="134" t="s">
        <v>1645</v>
      </c>
      <c r="H156" s="135">
        <v>7</v>
      </c>
      <c r="I156" s="136"/>
      <c r="J156" s="137">
        <f t="shared" si="10"/>
        <v>0</v>
      </c>
      <c r="K156" s="133" t="s">
        <v>1</v>
      </c>
      <c r="L156" s="31"/>
      <c r="M156" s="138" t="s">
        <v>1</v>
      </c>
      <c r="N156" s="139" t="s">
        <v>43</v>
      </c>
      <c r="P156" s="140">
        <f t="shared" si="11"/>
        <v>0</v>
      </c>
      <c r="Q156" s="140">
        <v>0</v>
      </c>
      <c r="R156" s="140">
        <f t="shared" si="12"/>
        <v>0</v>
      </c>
      <c r="S156" s="140">
        <v>0</v>
      </c>
      <c r="T156" s="141">
        <f t="shared" si="13"/>
        <v>0</v>
      </c>
      <c r="AR156" s="142" t="s">
        <v>489</v>
      </c>
      <c r="AT156" s="142" t="s">
        <v>165</v>
      </c>
      <c r="AU156" s="142" t="s">
        <v>86</v>
      </c>
      <c r="AY156" s="16" t="s">
        <v>162</v>
      </c>
      <c r="BE156" s="143">
        <f t="shared" si="14"/>
        <v>0</v>
      </c>
      <c r="BF156" s="143">
        <f t="shared" si="15"/>
        <v>0</v>
      </c>
      <c r="BG156" s="143">
        <f t="shared" si="16"/>
        <v>0</v>
      </c>
      <c r="BH156" s="143">
        <f t="shared" si="17"/>
        <v>0</v>
      </c>
      <c r="BI156" s="143">
        <f t="shared" si="18"/>
        <v>0</v>
      </c>
      <c r="BJ156" s="16" t="s">
        <v>86</v>
      </c>
      <c r="BK156" s="143">
        <f t="shared" si="19"/>
        <v>0</v>
      </c>
      <c r="BL156" s="16" t="s">
        <v>489</v>
      </c>
      <c r="BM156" s="142" t="s">
        <v>479</v>
      </c>
    </row>
    <row r="157" spans="2:65" s="1" customFormat="1" ht="16.5" customHeight="1">
      <c r="B157" s="31"/>
      <c r="C157" s="173" t="s">
        <v>318</v>
      </c>
      <c r="D157" s="173" t="s">
        <v>644</v>
      </c>
      <c r="E157" s="174" t="s">
        <v>3558</v>
      </c>
      <c r="F157" s="175" t="s">
        <v>3557</v>
      </c>
      <c r="G157" s="176" t="s">
        <v>1645</v>
      </c>
      <c r="H157" s="177">
        <v>7</v>
      </c>
      <c r="I157" s="178"/>
      <c r="J157" s="179">
        <f t="shared" si="10"/>
        <v>0</v>
      </c>
      <c r="K157" s="175" t="s">
        <v>1</v>
      </c>
      <c r="L157" s="180"/>
      <c r="M157" s="181" t="s">
        <v>1</v>
      </c>
      <c r="N157" s="182" t="s">
        <v>43</v>
      </c>
      <c r="P157" s="140">
        <f t="shared" si="11"/>
        <v>0</v>
      </c>
      <c r="Q157" s="140">
        <v>0</v>
      </c>
      <c r="R157" s="140">
        <f t="shared" si="12"/>
        <v>0</v>
      </c>
      <c r="S157" s="140">
        <v>0</v>
      </c>
      <c r="T157" s="141">
        <f t="shared" si="13"/>
        <v>0</v>
      </c>
      <c r="AR157" s="142" t="s">
        <v>1727</v>
      </c>
      <c r="AT157" s="142" t="s">
        <v>644</v>
      </c>
      <c r="AU157" s="142" t="s">
        <v>86</v>
      </c>
      <c r="AY157" s="16" t="s">
        <v>162</v>
      </c>
      <c r="BE157" s="143">
        <f t="shared" si="14"/>
        <v>0</v>
      </c>
      <c r="BF157" s="143">
        <f t="shared" si="15"/>
        <v>0</v>
      </c>
      <c r="BG157" s="143">
        <f t="shared" si="16"/>
        <v>0</v>
      </c>
      <c r="BH157" s="143">
        <f t="shared" si="17"/>
        <v>0</v>
      </c>
      <c r="BI157" s="143">
        <f t="shared" si="18"/>
        <v>0</v>
      </c>
      <c r="BJ157" s="16" t="s">
        <v>86</v>
      </c>
      <c r="BK157" s="143">
        <f t="shared" si="19"/>
        <v>0</v>
      </c>
      <c r="BL157" s="16" t="s">
        <v>489</v>
      </c>
      <c r="BM157" s="142" t="s">
        <v>489</v>
      </c>
    </row>
    <row r="158" spans="2:65" s="1" customFormat="1" ht="21.75" customHeight="1">
      <c r="B158" s="31"/>
      <c r="C158" s="131" t="s">
        <v>324</v>
      </c>
      <c r="D158" s="131" t="s">
        <v>165</v>
      </c>
      <c r="E158" s="132" t="s">
        <v>3559</v>
      </c>
      <c r="F158" s="133" t="s">
        <v>3560</v>
      </c>
      <c r="G158" s="134" t="s">
        <v>1645</v>
      </c>
      <c r="H158" s="135">
        <v>1</v>
      </c>
      <c r="I158" s="136"/>
      <c r="J158" s="137">
        <f t="shared" si="10"/>
        <v>0</v>
      </c>
      <c r="K158" s="133" t="s">
        <v>1</v>
      </c>
      <c r="L158" s="31"/>
      <c r="M158" s="138" t="s">
        <v>1</v>
      </c>
      <c r="N158" s="139" t="s">
        <v>43</v>
      </c>
      <c r="P158" s="140">
        <f t="shared" si="11"/>
        <v>0</v>
      </c>
      <c r="Q158" s="140">
        <v>0</v>
      </c>
      <c r="R158" s="140">
        <f t="shared" si="12"/>
        <v>0</v>
      </c>
      <c r="S158" s="140">
        <v>0</v>
      </c>
      <c r="T158" s="141">
        <f t="shared" si="13"/>
        <v>0</v>
      </c>
      <c r="AR158" s="142" t="s">
        <v>489</v>
      </c>
      <c r="AT158" s="142" t="s">
        <v>165</v>
      </c>
      <c r="AU158" s="142" t="s">
        <v>86</v>
      </c>
      <c r="AY158" s="16" t="s">
        <v>162</v>
      </c>
      <c r="BE158" s="143">
        <f t="shared" si="14"/>
        <v>0</v>
      </c>
      <c r="BF158" s="143">
        <f t="shared" si="15"/>
        <v>0</v>
      </c>
      <c r="BG158" s="143">
        <f t="shared" si="16"/>
        <v>0</v>
      </c>
      <c r="BH158" s="143">
        <f t="shared" si="17"/>
        <v>0</v>
      </c>
      <c r="BI158" s="143">
        <f t="shared" si="18"/>
        <v>0</v>
      </c>
      <c r="BJ158" s="16" t="s">
        <v>86</v>
      </c>
      <c r="BK158" s="143">
        <f t="shared" si="19"/>
        <v>0</v>
      </c>
      <c r="BL158" s="16" t="s">
        <v>489</v>
      </c>
      <c r="BM158" s="142" t="s">
        <v>499</v>
      </c>
    </row>
    <row r="159" spans="2:65" s="1" customFormat="1" ht="21.75" customHeight="1">
      <c r="B159" s="31"/>
      <c r="C159" s="173" t="s">
        <v>330</v>
      </c>
      <c r="D159" s="173" t="s">
        <v>644</v>
      </c>
      <c r="E159" s="174" t="s">
        <v>3561</v>
      </c>
      <c r="F159" s="175" t="s">
        <v>3560</v>
      </c>
      <c r="G159" s="176" t="s">
        <v>1645</v>
      </c>
      <c r="H159" s="177">
        <v>1</v>
      </c>
      <c r="I159" s="178"/>
      <c r="J159" s="179">
        <f t="shared" si="10"/>
        <v>0</v>
      </c>
      <c r="K159" s="175" t="s">
        <v>1</v>
      </c>
      <c r="L159" s="180"/>
      <c r="M159" s="181" t="s">
        <v>1</v>
      </c>
      <c r="N159" s="182" t="s">
        <v>43</v>
      </c>
      <c r="P159" s="140">
        <f t="shared" si="11"/>
        <v>0</v>
      </c>
      <c r="Q159" s="140">
        <v>0</v>
      </c>
      <c r="R159" s="140">
        <f t="shared" si="12"/>
        <v>0</v>
      </c>
      <c r="S159" s="140">
        <v>0</v>
      </c>
      <c r="T159" s="141">
        <f t="shared" si="13"/>
        <v>0</v>
      </c>
      <c r="AR159" s="142" t="s">
        <v>1727</v>
      </c>
      <c r="AT159" s="142" t="s">
        <v>644</v>
      </c>
      <c r="AU159" s="142" t="s">
        <v>86</v>
      </c>
      <c r="AY159" s="16" t="s">
        <v>162</v>
      </c>
      <c r="BE159" s="143">
        <f t="shared" si="14"/>
        <v>0</v>
      </c>
      <c r="BF159" s="143">
        <f t="shared" si="15"/>
        <v>0</v>
      </c>
      <c r="BG159" s="143">
        <f t="shared" si="16"/>
        <v>0</v>
      </c>
      <c r="BH159" s="143">
        <f t="shared" si="17"/>
        <v>0</v>
      </c>
      <c r="BI159" s="143">
        <f t="shared" si="18"/>
        <v>0</v>
      </c>
      <c r="BJ159" s="16" t="s">
        <v>86</v>
      </c>
      <c r="BK159" s="143">
        <f t="shared" si="19"/>
        <v>0</v>
      </c>
      <c r="BL159" s="16" t="s">
        <v>489</v>
      </c>
      <c r="BM159" s="142" t="s">
        <v>509</v>
      </c>
    </row>
    <row r="160" spans="2:65" s="1" customFormat="1" ht="16.5" customHeight="1">
      <c r="B160" s="31"/>
      <c r="C160" s="131" t="s">
        <v>338</v>
      </c>
      <c r="D160" s="131" t="s">
        <v>165</v>
      </c>
      <c r="E160" s="132" t="s">
        <v>3562</v>
      </c>
      <c r="F160" s="133" t="s">
        <v>3563</v>
      </c>
      <c r="G160" s="134" t="s">
        <v>1645</v>
      </c>
      <c r="H160" s="135">
        <v>1</v>
      </c>
      <c r="I160" s="136"/>
      <c r="J160" s="137">
        <f t="shared" si="10"/>
        <v>0</v>
      </c>
      <c r="K160" s="133" t="s">
        <v>1</v>
      </c>
      <c r="L160" s="31"/>
      <c r="M160" s="138" t="s">
        <v>1</v>
      </c>
      <c r="N160" s="139" t="s">
        <v>43</v>
      </c>
      <c r="P160" s="140">
        <f t="shared" si="11"/>
        <v>0</v>
      </c>
      <c r="Q160" s="140">
        <v>0</v>
      </c>
      <c r="R160" s="140">
        <f t="shared" si="12"/>
        <v>0</v>
      </c>
      <c r="S160" s="140">
        <v>0</v>
      </c>
      <c r="T160" s="141">
        <f t="shared" si="13"/>
        <v>0</v>
      </c>
      <c r="AR160" s="142" t="s">
        <v>489</v>
      </c>
      <c r="AT160" s="142" t="s">
        <v>165</v>
      </c>
      <c r="AU160" s="142" t="s">
        <v>86</v>
      </c>
      <c r="AY160" s="16" t="s">
        <v>162</v>
      </c>
      <c r="BE160" s="143">
        <f t="shared" si="14"/>
        <v>0</v>
      </c>
      <c r="BF160" s="143">
        <f t="shared" si="15"/>
        <v>0</v>
      </c>
      <c r="BG160" s="143">
        <f t="shared" si="16"/>
        <v>0</v>
      </c>
      <c r="BH160" s="143">
        <f t="shared" si="17"/>
        <v>0</v>
      </c>
      <c r="BI160" s="143">
        <f t="shared" si="18"/>
        <v>0</v>
      </c>
      <c r="BJ160" s="16" t="s">
        <v>86</v>
      </c>
      <c r="BK160" s="143">
        <f t="shared" si="19"/>
        <v>0</v>
      </c>
      <c r="BL160" s="16" t="s">
        <v>489</v>
      </c>
      <c r="BM160" s="142" t="s">
        <v>519</v>
      </c>
    </row>
    <row r="161" spans="2:65" s="1" customFormat="1" ht="16.5" customHeight="1">
      <c r="B161" s="31"/>
      <c r="C161" s="173" t="s">
        <v>344</v>
      </c>
      <c r="D161" s="173" t="s">
        <v>644</v>
      </c>
      <c r="E161" s="174" t="s">
        <v>3564</v>
      </c>
      <c r="F161" s="175" t="s">
        <v>3563</v>
      </c>
      <c r="G161" s="176" t="s">
        <v>1645</v>
      </c>
      <c r="H161" s="177">
        <v>1</v>
      </c>
      <c r="I161" s="178"/>
      <c r="J161" s="179">
        <f t="shared" si="10"/>
        <v>0</v>
      </c>
      <c r="K161" s="175" t="s">
        <v>1</v>
      </c>
      <c r="L161" s="180"/>
      <c r="M161" s="181" t="s">
        <v>1</v>
      </c>
      <c r="N161" s="182" t="s">
        <v>43</v>
      </c>
      <c r="P161" s="140">
        <f t="shared" si="11"/>
        <v>0</v>
      </c>
      <c r="Q161" s="140">
        <v>0</v>
      </c>
      <c r="R161" s="140">
        <f t="shared" si="12"/>
        <v>0</v>
      </c>
      <c r="S161" s="140">
        <v>0</v>
      </c>
      <c r="T161" s="141">
        <f t="shared" si="13"/>
        <v>0</v>
      </c>
      <c r="AR161" s="142" t="s">
        <v>1727</v>
      </c>
      <c r="AT161" s="142" t="s">
        <v>644</v>
      </c>
      <c r="AU161" s="142" t="s">
        <v>86</v>
      </c>
      <c r="AY161" s="16" t="s">
        <v>162</v>
      </c>
      <c r="BE161" s="143">
        <f t="shared" si="14"/>
        <v>0</v>
      </c>
      <c r="BF161" s="143">
        <f t="shared" si="15"/>
        <v>0</v>
      </c>
      <c r="BG161" s="143">
        <f t="shared" si="16"/>
        <v>0</v>
      </c>
      <c r="BH161" s="143">
        <f t="shared" si="17"/>
        <v>0</v>
      </c>
      <c r="BI161" s="143">
        <f t="shared" si="18"/>
        <v>0</v>
      </c>
      <c r="BJ161" s="16" t="s">
        <v>86</v>
      </c>
      <c r="BK161" s="143">
        <f t="shared" si="19"/>
        <v>0</v>
      </c>
      <c r="BL161" s="16" t="s">
        <v>489</v>
      </c>
      <c r="BM161" s="142" t="s">
        <v>830</v>
      </c>
    </row>
    <row r="162" spans="2:65" s="1" customFormat="1" ht="24.2" customHeight="1">
      <c r="B162" s="31"/>
      <c r="C162" s="131" t="s">
        <v>350</v>
      </c>
      <c r="D162" s="131" t="s">
        <v>165</v>
      </c>
      <c r="E162" s="132" t="s">
        <v>2616</v>
      </c>
      <c r="F162" s="133" t="s">
        <v>3565</v>
      </c>
      <c r="G162" s="134" t="s">
        <v>2955</v>
      </c>
      <c r="H162" s="135">
        <v>1</v>
      </c>
      <c r="I162" s="136"/>
      <c r="J162" s="137">
        <f t="shared" si="10"/>
        <v>0</v>
      </c>
      <c r="K162" s="133" t="s">
        <v>1</v>
      </c>
      <c r="L162" s="31"/>
      <c r="M162" s="138" t="s">
        <v>1</v>
      </c>
      <c r="N162" s="139" t="s">
        <v>43</v>
      </c>
      <c r="P162" s="140">
        <f t="shared" si="11"/>
        <v>0</v>
      </c>
      <c r="Q162" s="140">
        <v>0</v>
      </c>
      <c r="R162" s="140">
        <f t="shared" si="12"/>
        <v>0</v>
      </c>
      <c r="S162" s="140">
        <v>0</v>
      </c>
      <c r="T162" s="141">
        <f t="shared" si="13"/>
        <v>0</v>
      </c>
      <c r="AR162" s="142" t="s">
        <v>489</v>
      </c>
      <c r="AT162" s="142" t="s">
        <v>165</v>
      </c>
      <c r="AU162" s="142" t="s">
        <v>86</v>
      </c>
      <c r="AY162" s="16" t="s">
        <v>162</v>
      </c>
      <c r="BE162" s="143">
        <f t="shared" si="14"/>
        <v>0</v>
      </c>
      <c r="BF162" s="143">
        <f t="shared" si="15"/>
        <v>0</v>
      </c>
      <c r="BG162" s="143">
        <f t="shared" si="16"/>
        <v>0</v>
      </c>
      <c r="BH162" s="143">
        <f t="shared" si="17"/>
        <v>0</v>
      </c>
      <c r="BI162" s="143">
        <f t="shared" si="18"/>
        <v>0</v>
      </c>
      <c r="BJ162" s="16" t="s">
        <v>86</v>
      </c>
      <c r="BK162" s="143">
        <f t="shared" si="19"/>
        <v>0</v>
      </c>
      <c r="BL162" s="16" t="s">
        <v>489</v>
      </c>
      <c r="BM162" s="142" t="s">
        <v>839</v>
      </c>
    </row>
    <row r="163" spans="2:65" s="1" customFormat="1" ht="24.2" customHeight="1">
      <c r="B163" s="31"/>
      <c r="C163" s="173" t="s">
        <v>355</v>
      </c>
      <c r="D163" s="173" t="s">
        <v>644</v>
      </c>
      <c r="E163" s="174" t="s">
        <v>2618</v>
      </c>
      <c r="F163" s="175" t="s">
        <v>3565</v>
      </c>
      <c r="G163" s="176" t="s">
        <v>2955</v>
      </c>
      <c r="H163" s="177">
        <v>1</v>
      </c>
      <c r="I163" s="178"/>
      <c r="J163" s="179">
        <f t="shared" si="10"/>
        <v>0</v>
      </c>
      <c r="K163" s="175" t="s">
        <v>1</v>
      </c>
      <c r="L163" s="180"/>
      <c r="M163" s="181" t="s">
        <v>1</v>
      </c>
      <c r="N163" s="182" t="s">
        <v>43</v>
      </c>
      <c r="P163" s="140">
        <f t="shared" si="11"/>
        <v>0</v>
      </c>
      <c r="Q163" s="140">
        <v>0</v>
      </c>
      <c r="R163" s="140">
        <f t="shared" si="12"/>
        <v>0</v>
      </c>
      <c r="S163" s="140">
        <v>0</v>
      </c>
      <c r="T163" s="141">
        <f t="shared" si="13"/>
        <v>0</v>
      </c>
      <c r="AR163" s="142" t="s">
        <v>1727</v>
      </c>
      <c r="AT163" s="142" t="s">
        <v>644</v>
      </c>
      <c r="AU163" s="142" t="s">
        <v>86</v>
      </c>
      <c r="AY163" s="16" t="s">
        <v>162</v>
      </c>
      <c r="BE163" s="143">
        <f t="shared" si="14"/>
        <v>0</v>
      </c>
      <c r="BF163" s="143">
        <f t="shared" si="15"/>
        <v>0</v>
      </c>
      <c r="BG163" s="143">
        <f t="shared" si="16"/>
        <v>0</v>
      </c>
      <c r="BH163" s="143">
        <f t="shared" si="17"/>
        <v>0</v>
      </c>
      <c r="BI163" s="143">
        <f t="shared" si="18"/>
        <v>0</v>
      </c>
      <c r="BJ163" s="16" t="s">
        <v>86</v>
      </c>
      <c r="BK163" s="143">
        <f t="shared" si="19"/>
        <v>0</v>
      </c>
      <c r="BL163" s="16" t="s">
        <v>489</v>
      </c>
      <c r="BM163" s="142" t="s">
        <v>848</v>
      </c>
    </row>
    <row r="164" spans="2:65" s="1" customFormat="1" ht="16.5" customHeight="1">
      <c r="B164" s="31"/>
      <c r="C164" s="131" t="s">
        <v>359</v>
      </c>
      <c r="D164" s="131" t="s">
        <v>165</v>
      </c>
      <c r="E164" s="132" t="s">
        <v>2619</v>
      </c>
      <c r="F164" s="133" t="s">
        <v>3566</v>
      </c>
      <c r="G164" s="134" t="s">
        <v>2955</v>
      </c>
      <c r="H164" s="135">
        <v>1</v>
      </c>
      <c r="I164" s="136"/>
      <c r="J164" s="137">
        <f t="shared" si="10"/>
        <v>0</v>
      </c>
      <c r="K164" s="133" t="s">
        <v>1</v>
      </c>
      <c r="L164" s="31"/>
      <c r="M164" s="138" t="s">
        <v>1</v>
      </c>
      <c r="N164" s="139" t="s">
        <v>43</v>
      </c>
      <c r="P164" s="140">
        <f t="shared" si="11"/>
        <v>0</v>
      </c>
      <c r="Q164" s="140">
        <v>0</v>
      </c>
      <c r="R164" s="140">
        <f t="shared" si="12"/>
        <v>0</v>
      </c>
      <c r="S164" s="140">
        <v>0</v>
      </c>
      <c r="T164" s="141">
        <f t="shared" si="13"/>
        <v>0</v>
      </c>
      <c r="AR164" s="142" t="s">
        <v>489</v>
      </c>
      <c r="AT164" s="142" t="s">
        <v>165</v>
      </c>
      <c r="AU164" s="142" t="s">
        <v>86</v>
      </c>
      <c r="AY164" s="16" t="s">
        <v>162</v>
      </c>
      <c r="BE164" s="143">
        <f t="shared" si="14"/>
        <v>0</v>
      </c>
      <c r="BF164" s="143">
        <f t="shared" si="15"/>
        <v>0</v>
      </c>
      <c r="BG164" s="143">
        <f t="shared" si="16"/>
        <v>0</v>
      </c>
      <c r="BH164" s="143">
        <f t="shared" si="17"/>
        <v>0</v>
      </c>
      <c r="BI164" s="143">
        <f t="shared" si="18"/>
        <v>0</v>
      </c>
      <c r="BJ164" s="16" t="s">
        <v>86</v>
      </c>
      <c r="BK164" s="143">
        <f t="shared" si="19"/>
        <v>0</v>
      </c>
      <c r="BL164" s="16" t="s">
        <v>489</v>
      </c>
      <c r="BM164" s="142" t="s">
        <v>858</v>
      </c>
    </row>
    <row r="165" spans="2:65" s="11" customFormat="1" ht="22.9" customHeight="1">
      <c r="B165" s="119"/>
      <c r="D165" s="120" t="s">
        <v>77</v>
      </c>
      <c r="E165" s="129" t="s">
        <v>2032</v>
      </c>
      <c r="F165" s="129" t="s">
        <v>3567</v>
      </c>
      <c r="I165" s="122"/>
      <c r="J165" s="130">
        <f>BK165</f>
        <v>0</v>
      </c>
      <c r="L165" s="119"/>
      <c r="M165" s="124"/>
      <c r="P165" s="125">
        <v>0</v>
      </c>
      <c r="R165" s="125">
        <v>0</v>
      </c>
      <c r="T165" s="126">
        <v>0</v>
      </c>
      <c r="AR165" s="120" t="s">
        <v>182</v>
      </c>
      <c r="AT165" s="127" t="s">
        <v>77</v>
      </c>
      <c r="AU165" s="127" t="s">
        <v>86</v>
      </c>
      <c r="AY165" s="120" t="s">
        <v>162</v>
      </c>
      <c r="BK165" s="128">
        <v>0</v>
      </c>
    </row>
    <row r="166" spans="2:65" s="11" customFormat="1" ht="25.9" customHeight="1">
      <c r="B166" s="119"/>
      <c r="D166" s="120" t="s">
        <v>77</v>
      </c>
      <c r="E166" s="121" t="s">
        <v>88</v>
      </c>
      <c r="F166" s="121" t="s">
        <v>3568</v>
      </c>
      <c r="I166" s="122"/>
      <c r="J166" s="123">
        <f>BK166</f>
        <v>0</v>
      </c>
      <c r="L166" s="119"/>
      <c r="M166" s="124"/>
      <c r="P166" s="125">
        <f>SUM(P167:P197)</f>
        <v>0</v>
      </c>
      <c r="R166" s="125">
        <f>SUM(R167:R197)</f>
        <v>0</v>
      </c>
      <c r="T166" s="126">
        <f>SUM(T167:T197)</f>
        <v>0</v>
      </c>
      <c r="AR166" s="120" t="s">
        <v>182</v>
      </c>
      <c r="AT166" s="127" t="s">
        <v>77</v>
      </c>
      <c r="AU166" s="127" t="s">
        <v>78</v>
      </c>
      <c r="AY166" s="120" t="s">
        <v>162</v>
      </c>
      <c r="BK166" s="128">
        <f>SUM(BK167:BK197)</f>
        <v>0</v>
      </c>
    </row>
    <row r="167" spans="2:65" s="1" customFormat="1" ht="16.5" customHeight="1">
      <c r="B167" s="31"/>
      <c r="C167" s="131" t="s">
        <v>364</v>
      </c>
      <c r="D167" s="131" t="s">
        <v>165</v>
      </c>
      <c r="E167" s="132" t="s">
        <v>2625</v>
      </c>
      <c r="F167" s="133" t="s">
        <v>3569</v>
      </c>
      <c r="G167" s="134" t="s">
        <v>1645</v>
      </c>
      <c r="H167" s="135">
        <v>2</v>
      </c>
      <c r="I167" s="136"/>
      <c r="J167" s="137">
        <f t="shared" ref="J167:J196" si="20">ROUND(I167*H167,2)</f>
        <v>0</v>
      </c>
      <c r="K167" s="133" t="s">
        <v>1</v>
      </c>
      <c r="L167" s="31"/>
      <c r="M167" s="138" t="s">
        <v>1</v>
      </c>
      <c r="N167" s="139" t="s">
        <v>43</v>
      </c>
      <c r="P167" s="140">
        <f t="shared" ref="P167:P196" si="21">O167*H167</f>
        <v>0</v>
      </c>
      <c r="Q167" s="140">
        <v>0</v>
      </c>
      <c r="R167" s="140">
        <f t="shared" ref="R167:R196" si="22">Q167*H167</f>
        <v>0</v>
      </c>
      <c r="S167" s="140">
        <v>0</v>
      </c>
      <c r="T167" s="141">
        <f t="shared" ref="T167:T196" si="23">S167*H167</f>
        <v>0</v>
      </c>
      <c r="AR167" s="142" t="s">
        <v>489</v>
      </c>
      <c r="AT167" s="142" t="s">
        <v>165</v>
      </c>
      <c r="AU167" s="142" t="s">
        <v>86</v>
      </c>
      <c r="AY167" s="16" t="s">
        <v>162</v>
      </c>
      <c r="BE167" s="143">
        <f t="shared" ref="BE167:BE196" si="24">IF(N167="základní",J167,0)</f>
        <v>0</v>
      </c>
      <c r="BF167" s="143">
        <f t="shared" ref="BF167:BF196" si="25">IF(N167="snížená",J167,0)</f>
        <v>0</v>
      </c>
      <c r="BG167" s="143">
        <f t="shared" ref="BG167:BG196" si="26">IF(N167="zákl. přenesená",J167,0)</f>
        <v>0</v>
      </c>
      <c r="BH167" s="143">
        <f t="shared" ref="BH167:BH196" si="27">IF(N167="sníž. přenesená",J167,0)</f>
        <v>0</v>
      </c>
      <c r="BI167" s="143">
        <f t="shared" ref="BI167:BI196" si="28">IF(N167="nulová",J167,0)</f>
        <v>0</v>
      </c>
      <c r="BJ167" s="16" t="s">
        <v>86</v>
      </c>
      <c r="BK167" s="143">
        <f t="shared" ref="BK167:BK196" si="29">ROUND(I167*H167,2)</f>
        <v>0</v>
      </c>
      <c r="BL167" s="16" t="s">
        <v>489</v>
      </c>
      <c r="BM167" s="142" t="s">
        <v>870</v>
      </c>
    </row>
    <row r="168" spans="2:65" s="1" customFormat="1" ht="16.5" customHeight="1">
      <c r="B168" s="31"/>
      <c r="C168" s="131" t="s">
        <v>372</v>
      </c>
      <c r="D168" s="131" t="s">
        <v>165</v>
      </c>
      <c r="E168" s="132" t="s">
        <v>2627</v>
      </c>
      <c r="F168" s="133" t="s">
        <v>3570</v>
      </c>
      <c r="G168" s="134" t="s">
        <v>1645</v>
      </c>
      <c r="H168" s="135">
        <v>5</v>
      </c>
      <c r="I168" s="136"/>
      <c r="J168" s="137">
        <f t="shared" si="20"/>
        <v>0</v>
      </c>
      <c r="K168" s="133" t="s">
        <v>1</v>
      </c>
      <c r="L168" s="31"/>
      <c r="M168" s="138" t="s">
        <v>1</v>
      </c>
      <c r="N168" s="139" t="s">
        <v>43</v>
      </c>
      <c r="P168" s="140">
        <f t="shared" si="21"/>
        <v>0</v>
      </c>
      <c r="Q168" s="140">
        <v>0</v>
      </c>
      <c r="R168" s="140">
        <f t="shared" si="22"/>
        <v>0</v>
      </c>
      <c r="S168" s="140">
        <v>0</v>
      </c>
      <c r="T168" s="141">
        <f t="shared" si="23"/>
        <v>0</v>
      </c>
      <c r="AR168" s="142" t="s">
        <v>489</v>
      </c>
      <c r="AT168" s="142" t="s">
        <v>165</v>
      </c>
      <c r="AU168" s="142" t="s">
        <v>86</v>
      </c>
      <c r="AY168" s="16" t="s">
        <v>162</v>
      </c>
      <c r="BE168" s="143">
        <f t="shared" si="24"/>
        <v>0</v>
      </c>
      <c r="BF168" s="143">
        <f t="shared" si="25"/>
        <v>0</v>
      </c>
      <c r="BG168" s="143">
        <f t="shared" si="26"/>
        <v>0</v>
      </c>
      <c r="BH168" s="143">
        <f t="shared" si="27"/>
        <v>0</v>
      </c>
      <c r="BI168" s="143">
        <f t="shared" si="28"/>
        <v>0</v>
      </c>
      <c r="BJ168" s="16" t="s">
        <v>86</v>
      </c>
      <c r="BK168" s="143">
        <f t="shared" si="29"/>
        <v>0</v>
      </c>
      <c r="BL168" s="16" t="s">
        <v>489</v>
      </c>
      <c r="BM168" s="142" t="s">
        <v>882</v>
      </c>
    </row>
    <row r="169" spans="2:65" s="1" customFormat="1" ht="16.5" customHeight="1">
      <c r="B169" s="31"/>
      <c r="C169" s="131" t="s">
        <v>377</v>
      </c>
      <c r="D169" s="131" t="s">
        <v>165</v>
      </c>
      <c r="E169" s="132" t="s">
        <v>2629</v>
      </c>
      <c r="F169" s="133" t="s">
        <v>3571</v>
      </c>
      <c r="G169" s="134" t="s">
        <v>1645</v>
      </c>
      <c r="H169" s="135">
        <v>2</v>
      </c>
      <c r="I169" s="136"/>
      <c r="J169" s="137">
        <f t="shared" si="20"/>
        <v>0</v>
      </c>
      <c r="K169" s="133" t="s">
        <v>1</v>
      </c>
      <c r="L169" s="31"/>
      <c r="M169" s="138" t="s">
        <v>1</v>
      </c>
      <c r="N169" s="139" t="s">
        <v>43</v>
      </c>
      <c r="P169" s="140">
        <f t="shared" si="21"/>
        <v>0</v>
      </c>
      <c r="Q169" s="140">
        <v>0</v>
      </c>
      <c r="R169" s="140">
        <f t="shared" si="22"/>
        <v>0</v>
      </c>
      <c r="S169" s="140">
        <v>0</v>
      </c>
      <c r="T169" s="141">
        <f t="shared" si="23"/>
        <v>0</v>
      </c>
      <c r="AR169" s="142" t="s">
        <v>489</v>
      </c>
      <c r="AT169" s="142" t="s">
        <v>165</v>
      </c>
      <c r="AU169" s="142" t="s">
        <v>86</v>
      </c>
      <c r="AY169" s="16" t="s">
        <v>162</v>
      </c>
      <c r="BE169" s="143">
        <f t="shared" si="24"/>
        <v>0</v>
      </c>
      <c r="BF169" s="143">
        <f t="shared" si="25"/>
        <v>0</v>
      </c>
      <c r="BG169" s="143">
        <f t="shared" si="26"/>
        <v>0</v>
      </c>
      <c r="BH169" s="143">
        <f t="shared" si="27"/>
        <v>0</v>
      </c>
      <c r="BI169" s="143">
        <f t="shared" si="28"/>
        <v>0</v>
      </c>
      <c r="BJ169" s="16" t="s">
        <v>86</v>
      </c>
      <c r="BK169" s="143">
        <f t="shared" si="29"/>
        <v>0</v>
      </c>
      <c r="BL169" s="16" t="s">
        <v>489</v>
      </c>
      <c r="BM169" s="142" t="s">
        <v>893</v>
      </c>
    </row>
    <row r="170" spans="2:65" s="1" customFormat="1" ht="16.5" customHeight="1">
      <c r="B170" s="31"/>
      <c r="C170" s="131" t="s">
        <v>381</v>
      </c>
      <c r="D170" s="131" t="s">
        <v>165</v>
      </c>
      <c r="E170" s="132" t="s">
        <v>2631</v>
      </c>
      <c r="F170" s="133" t="s">
        <v>3572</v>
      </c>
      <c r="G170" s="134" t="s">
        <v>1645</v>
      </c>
      <c r="H170" s="135">
        <v>2</v>
      </c>
      <c r="I170" s="136"/>
      <c r="J170" s="137">
        <f t="shared" si="20"/>
        <v>0</v>
      </c>
      <c r="K170" s="133" t="s">
        <v>1</v>
      </c>
      <c r="L170" s="31"/>
      <c r="M170" s="138" t="s">
        <v>1</v>
      </c>
      <c r="N170" s="139" t="s">
        <v>43</v>
      </c>
      <c r="P170" s="140">
        <f t="shared" si="21"/>
        <v>0</v>
      </c>
      <c r="Q170" s="140">
        <v>0</v>
      </c>
      <c r="R170" s="140">
        <f t="shared" si="22"/>
        <v>0</v>
      </c>
      <c r="S170" s="140">
        <v>0</v>
      </c>
      <c r="T170" s="141">
        <f t="shared" si="23"/>
        <v>0</v>
      </c>
      <c r="AR170" s="142" t="s">
        <v>489</v>
      </c>
      <c r="AT170" s="142" t="s">
        <v>165</v>
      </c>
      <c r="AU170" s="142" t="s">
        <v>86</v>
      </c>
      <c r="AY170" s="16" t="s">
        <v>162</v>
      </c>
      <c r="BE170" s="143">
        <f t="shared" si="24"/>
        <v>0</v>
      </c>
      <c r="BF170" s="143">
        <f t="shared" si="25"/>
        <v>0</v>
      </c>
      <c r="BG170" s="143">
        <f t="shared" si="26"/>
        <v>0</v>
      </c>
      <c r="BH170" s="143">
        <f t="shared" si="27"/>
        <v>0</v>
      </c>
      <c r="BI170" s="143">
        <f t="shared" si="28"/>
        <v>0</v>
      </c>
      <c r="BJ170" s="16" t="s">
        <v>86</v>
      </c>
      <c r="BK170" s="143">
        <f t="shared" si="29"/>
        <v>0</v>
      </c>
      <c r="BL170" s="16" t="s">
        <v>489</v>
      </c>
      <c r="BM170" s="142" t="s">
        <v>903</v>
      </c>
    </row>
    <row r="171" spans="2:65" s="1" customFormat="1" ht="16.5" customHeight="1">
      <c r="B171" s="31"/>
      <c r="C171" s="131" t="s">
        <v>387</v>
      </c>
      <c r="D171" s="131" t="s">
        <v>165</v>
      </c>
      <c r="E171" s="132" t="s">
        <v>2633</v>
      </c>
      <c r="F171" s="133" t="s">
        <v>3573</v>
      </c>
      <c r="G171" s="134" t="s">
        <v>1645</v>
      </c>
      <c r="H171" s="135">
        <v>1</v>
      </c>
      <c r="I171" s="136"/>
      <c r="J171" s="137">
        <f t="shared" si="20"/>
        <v>0</v>
      </c>
      <c r="K171" s="133" t="s">
        <v>1</v>
      </c>
      <c r="L171" s="31"/>
      <c r="M171" s="138" t="s">
        <v>1</v>
      </c>
      <c r="N171" s="139" t="s">
        <v>43</v>
      </c>
      <c r="P171" s="140">
        <f t="shared" si="21"/>
        <v>0</v>
      </c>
      <c r="Q171" s="140">
        <v>0</v>
      </c>
      <c r="R171" s="140">
        <f t="shared" si="22"/>
        <v>0</v>
      </c>
      <c r="S171" s="140">
        <v>0</v>
      </c>
      <c r="T171" s="141">
        <f t="shared" si="23"/>
        <v>0</v>
      </c>
      <c r="AR171" s="142" t="s">
        <v>489</v>
      </c>
      <c r="AT171" s="142" t="s">
        <v>165</v>
      </c>
      <c r="AU171" s="142" t="s">
        <v>86</v>
      </c>
      <c r="AY171" s="16" t="s">
        <v>162</v>
      </c>
      <c r="BE171" s="143">
        <f t="shared" si="24"/>
        <v>0</v>
      </c>
      <c r="BF171" s="143">
        <f t="shared" si="25"/>
        <v>0</v>
      </c>
      <c r="BG171" s="143">
        <f t="shared" si="26"/>
        <v>0</v>
      </c>
      <c r="BH171" s="143">
        <f t="shared" si="27"/>
        <v>0</v>
      </c>
      <c r="BI171" s="143">
        <f t="shared" si="28"/>
        <v>0</v>
      </c>
      <c r="BJ171" s="16" t="s">
        <v>86</v>
      </c>
      <c r="BK171" s="143">
        <f t="shared" si="29"/>
        <v>0</v>
      </c>
      <c r="BL171" s="16" t="s">
        <v>489</v>
      </c>
      <c r="BM171" s="142" t="s">
        <v>912</v>
      </c>
    </row>
    <row r="172" spans="2:65" s="1" customFormat="1" ht="16.5" customHeight="1">
      <c r="B172" s="31"/>
      <c r="C172" s="131" t="s">
        <v>392</v>
      </c>
      <c r="D172" s="131" t="s">
        <v>165</v>
      </c>
      <c r="E172" s="132" t="s">
        <v>2637</v>
      </c>
      <c r="F172" s="133" t="s">
        <v>3574</v>
      </c>
      <c r="G172" s="134" t="s">
        <v>1645</v>
      </c>
      <c r="H172" s="135">
        <v>5</v>
      </c>
      <c r="I172" s="136"/>
      <c r="J172" s="137">
        <f t="shared" si="20"/>
        <v>0</v>
      </c>
      <c r="K172" s="133" t="s">
        <v>1</v>
      </c>
      <c r="L172" s="31"/>
      <c r="M172" s="138" t="s">
        <v>1</v>
      </c>
      <c r="N172" s="139" t="s">
        <v>43</v>
      </c>
      <c r="P172" s="140">
        <f t="shared" si="21"/>
        <v>0</v>
      </c>
      <c r="Q172" s="140">
        <v>0</v>
      </c>
      <c r="R172" s="140">
        <f t="shared" si="22"/>
        <v>0</v>
      </c>
      <c r="S172" s="140">
        <v>0</v>
      </c>
      <c r="T172" s="141">
        <f t="shared" si="23"/>
        <v>0</v>
      </c>
      <c r="AR172" s="142" t="s">
        <v>489</v>
      </c>
      <c r="AT172" s="142" t="s">
        <v>165</v>
      </c>
      <c r="AU172" s="142" t="s">
        <v>86</v>
      </c>
      <c r="AY172" s="16" t="s">
        <v>162</v>
      </c>
      <c r="BE172" s="143">
        <f t="shared" si="24"/>
        <v>0</v>
      </c>
      <c r="BF172" s="143">
        <f t="shared" si="25"/>
        <v>0</v>
      </c>
      <c r="BG172" s="143">
        <f t="shared" si="26"/>
        <v>0</v>
      </c>
      <c r="BH172" s="143">
        <f t="shared" si="27"/>
        <v>0</v>
      </c>
      <c r="BI172" s="143">
        <f t="shared" si="28"/>
        <v>0</v>
      </c>
      <c r="BJ172" s="16" t="s">
        <v>86</v>
      </c>
      <c r="BK172" s="143">
        <f t="shared" si="29"/>
        <v>0</v>
      </c>
      <c r="BL172" s="16" t="s">
        <v>489</v>
      </c>
      <c r="BM172" s="142" t="s">
        <v>923</v>
      </c>
    </row>
    <row r="173" spans="2:65" s="1" customFormat="1" ht="16.5" customHeight="1">
      <c r="B173" s="31"/>
      <c r="C173" s="173" t="s">
        <v>396</v>
      </c>
      <c r="D173" s="173" t="s">
        <v>644</v>
      </c>
      <c r="E173" s="174" t="s">
        <v>2639</v>
      </c>
      <c r="F173" s="175" t="s">
        <v>3574</v>
      </c>
      <c r="G173" s="176" t="s">
        <v>1645</v>
      </c>
      <c r="H173" s="177">
        <v>5</v>
      </c>
      <c r="I173" s="178"/>
      <c r="J173" s="179">
        <f t="shared" si="20"/>
        <v>0</v>
      </c>
      <c r="K173" s="175" t="s">
        <v>1</v>
      </c>
      <c r="L173" s="180"/>
      <c r="M173" s="181" t="s">
        <v>1</v>
      </c>
      <c r="N173" s="182" t="s">
        <v>43</v>
      </c>
      <c r="P173" s="140">
        <f t="shared" si="21"/>
        <v>0</v>
      </c>
      <c r="Q173" s="140">
        <v>0</v>
      </c>
      <c r="R173" s="140">
        <f t="shared" si="22"/>
        <v>0</v>
      </c>
      <c r="S173" s="140">
        <v>0</v>
      </c>
      <c r="T173" s="141">
        <f t="shared" si="23"/>
        <v>0</v>
      </c>
      <c r="AR173" s="142" t="s">
        <v>1727</v>
      </c>
      <c r="AT173" s="142" t="s">
        <v>644</v>
      </c>
      <c r="AU173" s="142" t="s">
        <v>86</v>
      </c>
      <c r="AY173" s="16" t="s">
        <v>162</v>
      </c>
      <c r="BE173" s="143">
        <f t="shared" si="24"/>
        <v>0</v>
      </c>
      <c r="BF173" s="143">
        <f t="shared" si="25"/>
        <v>0</v>
      </c>
      <c r="BG173" s="143">
        <f t="shared" si="26"/>
        <v>0</v>
      </c>
      <c r="BH173" s="143">
        <f t="shared" si="27"/>
        <v>0</v>
      </c>
      <c r="BI173" s="143">
        <f t="shared" si="28"/>
        <v>0</v>
      </c>
      <c r="BJ173" s="16" t="s">
        <v>86</v>
      </c>
      <c r="BK173" s="143">
        <f t="shared" si="29"/>
        <v>0</v>
      </c>
      <c r="BL173" s="16" t="s">
        <v>489</v>
      </c>
      <c r="BM173" s="142" t="s">
        <v>933</v>
      </c>
    </row>
    <row r="174" spans="2:65" s="1" customFormat="1" ht="16.5" customHeight="1">
      <c r="B174" s="31"/>
      <c r="C174" s="131" t="s">
        <v>402</v>
      </c>
      <c r="D174" s="131" t="s">
        <v>165</v>
      </c>
      <c r="E174" s="132" t="s">
        <v>2641</v>
      </c>
      <c r="F174" s="133" t="s">
        <v>3575</v>
      </c>
      <c r="G174" s="134" t="s">
        <v>1645</v>
      </c>
      <c r="H174" s="135">
        <v>2</v>
      </c>
      <c r="I174" s="136"/>
      <c r="J174" s="137">
        <f t="shared" si="20"/>
        <v>0</v>
      </c>
      <c r="K174" s="133" t="s">
        <v>1</v>
      </c>
      <c r="L174" s="31"/>
      <c r="M174" s="138" t="s">
        <v>1</v>
      </c>
      <c r="N174" s="139" t="s">
        <v>43</v>
      </c>
      <c r="P174" s="140">
        <f t="shared" si="21"/>
        <v>0</v>
      </c>
      <c r="Q174" s="140">
        <v>0</v>
      </c>
      <c r="R174" s="140">
        <f t="shared" si="22"/>
        <v>0</v>
      </c>
      <c r="S174" s="140">
        <v>0</v>
      </c>
      <c r="T174" s="141">
        <f t="shared" si="23"/>
        <v>0</v>
      </c>
      <c r="AR174" s="142" t="s">
        <v>489</v>
      </c>
      <c r="AT174" s="142" t="s">
        <v>165</v>
      </c>
      <c r="AU174" s="142" t="s">
        <v>86</v>
      </c>
      <c r="AY174" s="16" t="s">
        <v>162</v>
      </c>
      <c r="BE174" s="143">
        <f t="shared" si="24"/>
        <v>0</v>
      </c>
      <c r="BF174" s="143">
        <f t="shared" si="25"/>
        <v>0</v>
      </c>
      <c r="BG174" s="143">
        <f t="shared" si="26"/>
        <v>0</v>
      </c>
      <c r="BH174" s="143">
        <f t="shared" si="27"/>
        <v>0</v>
      </c>
      <c r="BI174" s="143">
        <f t="shared" si="28"/>
        <v>0</v>
      </c>
      <c r="BJ174" s="16" t="s">
        <v>86</v>
      </c>
      <c r="BK174" s="143">
        <f t="shared" si="29"/>
        <v>0</v>
      </c>
      <c r="BL174" s="16" t="s">
        <v>489</v>
      </c>
      <c r="BM174" s="142" t="s">
        <v>944</v>
      </c>
    </row>
    <row r="175" spans="2:65" s="1" customFormat="1" ht="16.5" customHeight="1">
      <c r="B175" s="31"/>
      <c r="C175" s="173" t="s">
        <v>408</v>
      </c>
      <c r="D175" s="173" t="s">
        <v>644</v>
      </c>
      <c r="E175" s="174" t="s">
        <v>2643</v>
      </c>
      <c r="F175" s="175" t="s">
        <v>3575</v>
      </c>
      <c r="G175" s="176" t="s">
        <v>1645</v>
      </c>
      <c r="H175" s="177">
        <v>2</v>
      </c>
      <c r="I175" s="178"/>
      <c r="J175" s="179">
        <f t="shared" si="20"/>
        <v>0</v>
      </c>
      <c r="K175" s="175" t="s">
        <v>1</v>
      </c>
      <c r="L175" s="180"/>
      <c r="M175" s="181" t="s">
        <v>1</v>
      </c>
      <c r="N175" s="182" t="s">
        <v>43</v>
      </c>
      <c r="P175" s="140">
        <f t="shared" si="21"/>
        <v>0</v>
      </c>
      <c r="Q175" s="140">
        <v>0</v>
      </c>
      <c r="R175" s="140">
        <f t="shared" si="22"/>
        <v>0</v>
      </c>
      <c r="S175" s="140">
        <v>0</v>
      </c>
      <c r="T175" s="141">
        <f t="shared" si="23"/>
        <v>0</v>
      </c>
      <c r="AR175" s="142" t="s">
        <v>1727</v>
      </c>
      <c r="AT175" s="142" t="s">
        <v>644</v>
      </c>
      <c r="AU175" s="142" t="s">
        <v>86</v>
      </c>
      <c r="AY175" s="16" t="s">
        <v>162</v>
      </c>
      <c r="BE175" s="143">
        <f t="shared" si="24"/>
        <v>0</v>
      </c>
      <c r="BF175" s="143">
        <f t="shared" si="25"/>
        <v>0</v>
      </c>
      <c r="BG175" s="143">
        <f t="shared" si="26"/>
        <v>0</v>
      </c>
      <c r="BH175" s="143">
        <f t="shared" si="27"/>
        <v>0</v>
      </c>
      <c r="BI175" s="143">
        <f t="shared" si="28"/>
        <v>0</v>
      </c>
      <c r="BJ175" s="16" t="s">
        <v>86</v>
      </c>
      <c r="BK175" s="143">
        <f t="shared" si="29"/>
        <v>0</v>
      </c>
      <c r="BL175" s="16" t="s">
        <v>489</v>
      </c>
      <c r="BM175" s="142" t="s">
        <v>956</v>
      </c>
    </row>
    <row r="176" spans="2:65" s="1" customFormat="1" ht="16.5" customHeight="1">
      <c r="B176" s="31"/>
      <c r="C176" s="131" t="s">
        <v>414</v>
      </c>
      <c r="D176" s="131" t="s">
        <v>165</v>
      </c>
      <c r="E176" s="132" t="s">
        <v>2645</v>
      </c>
      <c r="F176" s="133" t="s">
        <v>3576</v>
      </c>
      <c r="G176" s="134" t="s">
        <v>1645</v>
      </c>
      <c r="H176" s="135">
        <v>1</v>
      </c>
      <c r="I176" s="136"/>
      <c r="J176" s="137">
        <f t="shared" si="20"/>
        <v>0</v>
      </c>
      <c r="K176" s="133" t="s">
        <v>1</v>
      </c>
      <c r="L176" s="31"/>
      <c r="M176" s="138" t="s">
        <v>1</v>
      </c>
      <c r="N176" s="139" t="s">
        <v>43</v>
      </c>
      <c r="P176" s="140">
        <f t="shared" si="21"/>
        <v>0</v>
      </c>
      <c r="Q176" s="140">
        <v>0</v>
      </c>
      <c r="R176" s="140">
        <f t="shared" si="22"/>
        <v>0</v>
      </c>
      <c r="S176" s="140">
        <v>0</v>
      </c>
      <c r="T176" s="141">
        <f t="shared" si="23"/>
        <v>0</v>
      </c>
      <c r="AR176" s="142" t="s">
        <v>489</v>
      </c>
      <c r="AT176" s="142" t="s">
        <v>165</v>
      </c>
      <c r="AU176" s="142" t="s">
        <v>86</v>
      </c>
      <c r="AY176" s="16" t="s">
        <v>162</v>
      </c>
      <c r="BE176" s="143">
        <f t="shared" si="24"/>
        <v>0</v>
      </c>
      <c r="BF176" s="143">
        <f t="shared" si="25"/>
        <v>0</v>
      </c>
      <c r="BG176" s="143">
        <f t="shared" si="26"/>
        <v>0</v>
      </c>
      <c r="BH176" s="143">
        <f t="shared" si="27"/>
        <v>0</v>
      </c>
      <c r="BI176" s="143">
        <f t="shared" si="28"/>
        <v>0</v>
      </c>
      <c r="BJ176" s="16" t="s">
        <v>86</v>
      </c>
      <c r="BK176" s="143">
        <f t="shared" si="29"/>
        <v>0</v>
      </c>
      <c r="BL176" s="16" t="s">
        <v>489</v>
      </c>
      <c r="BM176" s="142" t="s">
        <v>965</v>
      </c>
    </row>
    <row r="177" spans="2:65" s="1" customFormat="1" ht="16.5" customHeight="1">
      <c r="B177" s="31"/>
      <c r="C177" s="173" t="s">
        <v>419</v>
      </c>
      <c r="D177" s="173" t="s">
        <v>644</v>
      </c>
      <c r="E177" s="174" t="s">
        <v>2647</v>
      </c>
      <c r="F177" s="175" t="s">
        <v>3576</v>
      </c>
      <c r="G177" s="176" t="s">
        <v>1645</v>
      </c>
      <c r="H177" s="177">
        <v>1</v>
      </c>
      <c r="I177" s="178"/>
      <c r="J177" s="179">
        <f t="shared" si="20"/>
        <v>0</v>
      </c>
      <c r="K177" s="175" t="s">
        <v>1</v>
      </c>
      <c r="L177" s="180"/>
      <c r="M177" s="181" t="s">
        <v>1</v>
      </c>
      <c r="N177" s="182" t="s">
        <v>43</v>
      </c>
      <c r="P177" s="140">
        <f t="shared" si="21"/>
        <v>0</v>
      </c>
      <c r="Q177" s="140">
        <v>0</v>
      </c>
      <c r="R177" s="140">
        <f t="shared" si="22"/>
        <v>0</v>
      </c>
      <c r="S177" s="140">
        <v>0</v>
      </c>
      <c r="T177" s="141">
        <f t="shared" si="23"/>
        <v>0</v>
      </c>
      <c r="AR177" s="142" t="s">
        <v>1727</v>
      </c>
      <c r="AT177" s="142" t="s">
        <v>644</v>
      </c>
      <c r="AU177" s="142" t="s">
        <v>86</v>
      </c>
      <c r="AY177" s="16" t="s">
        <v>162</v>
      </c>
      <c r="BE177" s="143">
        <f t="shared" si="24"/>
        <v>0</v>
      </c>
      <c r="BF177" s="143">
        <f t="shared" si="25"/>
        <v>0</v>
      </c>
      <c r="BG177" s="143">
        <f t="shared" si="26"/>
        <v>0</v>
      </c>
      <c r="BH177" s="143">
        <f t="shared" si="27"/>
        <v>0</v>
      </c>
      <c r="BI177" s="143">
        <f t="shared" si="28"/>
        <v>0</v>
      </c>
      <c r="BJ177" s="16" t="s">
        <v>86</v>
      </c>
      <c r="BK177" s="143">
        <f t="shared" si="29"/>
        <v>0</v>
      </c>
      <c r="BL177" s="16" t="s">
        <v>489</v>
      </c>
      <c r="BM177" s="142" t="s">
        <v>973</v>
      </c>
    </row>
    <row r="178" spans="2:65" s="1" customFormat="1" ht="21.75" customHeight="1">
      <c r="B178" s="31"/>
      <c r="C178" s="131" t="s">
        <v>423</v>
      </c>
      <c r="D178" s="131" t="s">
        <v>165</v>
      </c>
      <c r="E178" s="132" t="s">
        <v>2649</v>
      </c>
      <c r="F178" s="133" t="s">
        <v>3577</v>
      </c>
      <c r="G178" s="134" t="s">
        <v>1645</v>
      </c>
      <c r="H178" s="135">
        <v>1</v>
      </c>
      <c r="I178" s="136"/>
      <c r="J178" s="137">
        <f t="shared" si="20"/>
        <v>0</v>
      </c>
      <c r="K178" s="133" t="s">
        <v>1</v>
      </c>
      <c r="L178" s="31"/>
      <c r="M178" s="138" t="s">
        <v>1</v>
      </c>
      <c r="N178" s="139" t="s">
        <v>43</v>
      </c>
      <c r="P178" s="140">
        <f t="shared" si="21"/>
        <v>0</v>
      </c>
      <c r="Q178" s="140">
        <v>0</v>
      </c>
      <c r="R178" s="140">
        <f t="shared" si="22"/>
        <v>0</v>
      </c>
      <c r="S178" s="140">
        <v>0</v>
      </c>
      <c r="T178" s="141">
        <f t="shared" si="23"/>
        <v>0</v>
      </c>
      <c r="AR178" s="142" t="s">
        <v>489</v>
      </c>
      <c r="AT178" s="142" t="s">
        <v>165</v>
      </c>
      <c r="AU178" s="142" t="s">
        <v>86</v>
      </c>
      <c r="AY178" s="16" t="s">
        <v>162</v>
      </c>
      <c r="BE178" s="143">
        <f t="shared" si="24"/>
        <v>0</v>
      </c>
      <c r="BF178" s="143">
        <f t="shared" si="25"/>
        <v>0</v>
      </c>
      <c r="BG178" s="143">
        <f t="shared" si="26"/>
        <v>0</v>
      </c>
      <c r="BH178" s="143">
        <f t="shared" si="27"/>
        <v>0</v>
      </c>
      <c r="BI178" s="143">
        <f t="shared" si="28"/>
        <v>0</v>
      </c>
      <c r="BJ178" s="16" t="s">
        <v>86</v>
      </c>
      <c r="BK178" s="143">
        <f t="shared" si="29"/>
        <v>0</v>
      </c>
      <c r="BL178" s="16" t="s">
        <v>489</v>
      </c>
      <c r="BM178" s="142" t="s">
        <v>983</v>
      </c>
    </row>
    <row r="179" spans="2:65" s="1" customFormat="1" ht="21.75" customHeight="1">
      <c r="B179" s="31"/>
      <c r="C179" s="173" t="s">
        <v>429</v>
      </c>
      <c r="D179" s="173" t="s">
        <v>644</v>
      </c>
      <c r="E179" s="174" t="s">
        <v>2651</v>
      </c>
      <c r="F179" s="175" t="s">
        <v>3577</v>
      </c>
      <c r="G179" s="176" t="s">
        <v>1645</v>
      </c>
      <c r="H179" s="177">
        <v>1</v>
      </c>
      <c r="I179" s="178"/>
      <c r="J179" s="179">
        <f t="shared" si="20"/>
        <v>0</v>
      </c>
      <c r="K179" s="175" t="s">
        <v>1</v>
      </c>
      <c r="L179" s="180"/>
      <c r="M179" s="181" t="s">
        <v>1</v>
      </c>
      <c r="N179" s="182" t="s">
        <v>43</v>
      </c>
      <c r="P179" s="140">
        <f t="shared" si="21"/>
        <v>0</v>
      </c>
      <c r="Q179" s="140">
        <v>0</v>
      </c>
      <c r="R179" s="140">
        <f t="shared" si="22"/>
        <v>0</v>
      </c>
      <c r="S179" s="140">
        <v>0</v>
      </c>
      <c r="T179" s="141">
        <f t="shared" si="23"/>
        <v>0</v>
      </c>
      <c r="AR179" s="142" t="s">
        <v>1727</v>
      </c>
      <c r="AT179" s="142" t="s">
        <v>644</v>
      </c>
      <c r="AU179" s="142" t="s">
        <v>86</v>
      </c>
      <c r="AY179" s="16" t="s">
        <v>162</v>
      </c>
      <c r="BE179" s="143">
        <f t="shared" si="24"/>
        <v>0</v>
      </c>
      <c r="BF179" s="143">
        <f t="shared" si="25"/>
        <v>0</v>
      </c>
      <c r="BG179" s="143">
        <f t="shared" si="26"/>
        <v>0</v>
      </c>
      <c r="BH179" s="143">
        <f t="shared" si="27"/>
        <v>0</v>
      </c>
      <c r="BI179" s="143">
        <f t="shared" si="28"/>
        <v>0</v>
      </c>
      <c r="BJ179" s="16" t="s">
        <v>86</v>
      </c>
      <c r="BK179" s="143">
        <f t="shared" si="29"/>
        <v>0</v>
      </c>
      <c r="BL179" s="16" t="s">
        <v>489</v>
      </c>
      <c r="BM179" s="142" t="s">
        <v>993</v>
      </c>
    </row>
    <row r="180" spans="2:65" s="1" customFormat="1" ht="24.2" customHeight="1">
      <c r="B180" s="31"/>
      <c r="C180" s="131" t="s">
        <v>433</v>
      </c>
      <c r="D180" s="131" t="s">
        <v>165</v>
      </c>
      <c r="E180" s="132" t="s">
        <v>2653</v>
      </c>
      <c r="F180" s="133" t="s">
        <v>3578</v>
      </c>
      <c r="G180" s="134" t="s">
        <v>1645</v>
      </c>
      <c r="H180" s="135">
        <v>1</v>
      </c>
      <c r="I180" s="136"/>
      <c r="J180" s="137">
        <f t="shared" si="20"/>
        <v>0</v>
      </c>
      <c r="K180" s="133" t="s">
        <v>1</v>
      </c>
      <c r="L180" s="31"/>
      <c r="M180" s="138" t="s">
        <v>1</v>
      </c>
      <c r="N180" s="139" t="s">
        <v>43</v>
      </c>
      <c r="P180" s="140">
        <f t="shared" si="21"/>
        <v>0</v>
      </c>
      <c r="Q180" s="140">
        <v>0</v>
      </c>
      <c r="R180" s="140">
        <f t="shared" si="22"/>
        <v>0</v>
      </c>
      <c r="S180" s="140">
        <v>0</v>
      </c>
      <c r="T180" s="141">
        <f t="shared" si="23"/>
        <v>0</v>
      </c>
      <c r="AR180" s="142" t="s">
        <v>489</v>
      </c>
      <c r="AT180" s="142" t="s">
        <v>165</v>
      </c>
      <c r="AU180" s="142" t="s">
        <v>86</v>
      </c>
      <c r="AY180" s="16" t="s">
        <v>162</v>
      </c>
      <c r="BE180" s="143">
        <f t="shared" si="24"/>
        <v>0</v>
      </c>
      <c r="BF180" s="143">
        <f t="shared" si="25"/>
        <v>0</v>
      </c>
      <c r="BG180" s="143">
        <f t="shared" si="26"/>
        <v>0</v>
      </c>
      <c r="BH180" s="143">
        <f t="shared" si="27"/>
        <v>0</v>
      </c>
      <c r="BI180" s="143">
        <f t="shared" si="28"/>
        <v>0</v>
      </c>
      <c r="BJ180" s="16" t="s">
        <v>86</v>
      </c>
      <c r="BK180" s="143">
        <f t="shared" si="29"/>
        <v>0</v>
      </c>
      <c r="BL180" s="16" t="s">
        <v>489</v>
      </c>
      <c r="BM180" s="142" t="s">
        <v>1002</v>
      </c>
    </row>
    <row r="181" spans="2:65" s="1" customFormat="1" ht="24.2" customHeight="1">
      <c r="B181" s="31"/>
      <c r="C181" s="173" t="s">
        <v>438</v>
      </c>
      <c r="D181" s="173" t="s">
        <v>644</v>
      </c>
      <c r="E181" s="174" t="s">
        <v>2655</v>
      </c>
      <c r="F181" s="175" t="s">
        <v>3578</v>
      </c>
      <c r="G181" s="176" t="s">
        <v>1645</v>
      </c>
      <c r="H181" s="177">
        <v>1</v>
      </c>
      <c r="I181" s="178"/>
      <c r="J181" s="179">
        <f t="shared" si="20"/>
        <v>0</v>
      </c>
      <c r="K181" s="175" t="s">
        <v>1</v>
      </c>
      <c r="L181" s="180"/>
      <c r="M181" s="181" t="s">
        <v>1</v>
      </c>
      <c r="N181" s="182" t="s">
        <v>43</v>
      </c>
      <c r="P181" s="140">
        <f t="shared" si="21"/>
        <v>0</v>
      </c>
      <c r="Q181" s="140">
        <v>0</v>
      </c>
      <c r="R181" s="140">
        <f t="shared" si="22"/>
        <v>0</v>
      </c>
      <c r="S181" s="140">
        <v>0</v>
      </c>
      <c r="T181" s="141">
        <f t="shared" si="23"/>
        <v>0</v>
      </c>
      <c r="AR181" s="142" t="s">
        <v>1727</v>
      </c>
      <c r="AT181" s="142" t="s">
        <v>644</v>
      </c>
      <c r="AU181" s="142" t="s">
        <v>86</v>
      </c>
      <c r="AY181" s="16" t="s">
        <v>162</v>
      </c>
      <c r="BE181" s="143">
        <f t="shared" si="24"/>
        <v>0</v>
      </c>
      <c r="BF181" s="143">
        <f t="shared" si="25"/>
        <v>0</v>
      </c>
      <c r="BG181" s="143">
        <f t="shared" si="26"/>
        <v>0</v>
      </c>
      <c r="BH181" s="143">
        <f t="shared" si="27"/>
        <v>0</v>
      </c>
      <c r="BI181" s="143">
        <f t="shared" si="28"/>
        <v>0</v>
      </c>
      <c r="BJ181" s="16" t="s">
        <v>86</v>
      </c>
      <c r="BK181" s="143">
        <f t="shared" si="29"/>
        <v>0</v>
      </c>
      <c r="BL181" s="16" t="s">
        <v>489</v>
      </c>
      <c r="BM181" s="142" t="s">
        <v>1014</v>
      </c>
    </row>
    <row r="182" spans="2:65" s="1" customFormat="1" ht="16.5" customHeight="1">
      <c r="B182" s="31"/>
      <c r="C182" s="131" t="s">
        <v>443</v>
      </c>
      <c r="D182" s="131" t="s">
        <v>165</v>
      </c>
      <c r="E182" s="132" t="s">
        <v>2657</v>
      </c>
      <c r="F182" s="133" t="s">
        <v>3579</v>
      </c>
      <c r="G182" s="134" t="s">
        <v>1645</v>
      </c>
      <c r="H182" s="135">
        <v>1</v>
      </c>
      <c r="I182" s="136"/>
      <c r="J182" s="137">
        <f t="shared" si="20"/>
        <v>0</v>
      </c>
      <c r="K182" s="133" t="s">
        <v>1</v>
      </c>
      <c r="L182" s="31"/>
      <c r="M182" s="138" t="s">
        <v>1</v>
      </c>
      <c r="N182" s="139" t="s">
        <v>43</v>
      </c>
      <c r="P182" s="140">
        <f t="shared" si="21"/>
        <v>0</v>
      </c>
      <c r="Q182" s="140">
        <v>0</v>
      </c>
      <c r="R182" s="140">
        <f t="shared" si="22"/>
        <v>0</v>
      </c>
      <c r="S182" s="140">
        <v>0</v>
      </c>
      <c r="T182" s="141">
        <f t="shared" si="23"/>
        <v>0</v>
      </c>
      <c r="AR182" s="142" t="s">
        <v>489</v>
      </c>
      <c r="AT182" s="142" t="s">
        <v>165</v>
      </c>
      <c r="AU182" s="142" t="s">
        <v>86</v>
      </c>
      <c r="AY182" s="16" t="s">
        <v>162</v>
      </c>
      <c r="BE182" s="143">
        <f t="shared" si="24"/>
        <v>0</v>
      </c>
      <c r="BF182" s="143">
        <f t="shared" si="25"/>
        <v>0</v>
      </c>
      <c r="BG182" s="143">
        <f t="shared" si="26"/>
        <v>0</v>
      </c>
      <c r="BH182" s="143">
        <f t="shared" si="27"/>
        <v>0</v>
      </c>
      <c r="BI182" s="143">
        <f t="shared" si="28"/>
        <v>0</v>
      </c>
      <c r="BJ182" s="16" t="s">
        <v>86</v>
      </c>
      <c r="BK182" s="143">
        <f t="shared" si="29"/>
        <v>0</v>
      </c>
      <c r="BL182" s="16" t="s">
        <v>489</v>
      </c>
      <c r="BM182" s="142" t="s">
        <v>1025</v>
      </c>
    </row>
    <row r="183" spans="2:65" s="1" customFormat="1" ht="21.75" customHeight="1">
      <c r="B183" s="31"/>
      <c r="C183" s="131" t="s">
        <v>448</v>
      </c>
      <c r="D183" s="131" t="s">
        <v>165</v>
      </c>
      <c r="E183" s="132" t="s">
        <v>2661</v>
      </c>
      <c r="F183" s="133" t="s">
        <v>3580</v>
      </c>
      <c r="G183" s="134" t="s">
        <v>1645</v>
      </c>
      <c r="H183" s="135">
        <v>1</v>
      </c>
      <c r="I183" s="136"/>
      <c r="J183" s="137">
        <f t="shared" si="20"/>
        <v>0</v>
      </c>
      <c r="K183" s="133" t="s">
        <v>1</v>
      </c>
      <c r="L183" s="31"/>
      <c r="M183" s="138" t="s">
        <v>1</v>
      </c>
      <c r="N183" s="139" t="s">
        <v>43</v>
      </c>
      <c r="P183" s="140">
        <f t="shared" si="21"/>
        <v>0</v>
      </c>
      <c r="Q183" s="140">
        <v>0</v>
      </c>
      <c r="R183" s="140">
        <f t="shared" si="22"/>
        <v>0</v>
      </c>
      <c r="S183" s="140">
        <v>0</v>
      </c>
      <c r="T183" s="141">
        <f t="shared" si="23"/>
        <v>0</v>
      </c>
      <c r="AR183" s="142" t="s">
        <v>489</v>
      </c>
      <c r="AT183" s="142" t="s">
        <v>165</v>
      </c>
      <c r="AU183" s="142" t="s">
        <v>86</v>
      </c>
      <c r="AY183" s="16" t="s">
        <v>162</v>
      </c>
      <c r="BE183" s="143">
        <f t="shared" si="24"/>
        <v>0</v>
      </c>
      <c r="BF183" s="143">
        <f t="shared" si="25"/>
        <v>0</v>
      </c>
      <c r="BG183" s="143">
        <f t="shared" si="26"/>
        <v>0</v>
      </c>
      <c r="BH183" s="143">
        <f t="shared" si="27"/>
        <v>0</v>
      </c>
      <c r="BI183" s="143">
        <f t="shared" si="28"/>
        <v>0</v>
      </c>
      <c r="BJ183" s="16" t="s">
        <v>86</v>
      </c>
      <c r="BK183" s="143">
        <f t="shared" si="29"/>
        <v>0</v>
      </c>
      <c r="BL183" s="16" t="s">
        <v>489</v>
      </c>
      <c r="BM183" s="142" t="s">
        <v>1034</v>
      </c>
    </row>
    <row r="184" spans="2:65" s="1" customFormat="1" ht="21.75" customHeight="1">
      <c r="B184" s="31"/>
      <c r="C184" s="173" t="s">
        <v>453</v>
      </c>
      <c r="D184" s="173" t="s">
        <v>644</v>
      </c>
      <c r="E184" s="174" t="s">
        <v>2663</v>
      </c>
      <c r="F184" s="175" t="s">
        <v>3580</v>
      </c>
      <c r="G184" s="176" t="s">
        <v>1645</v>
      </c>
      <c r="H184" s="177">
        <v>1</v>
      </c>
      <c r="I184" s="178"/>
      <c r="J184" s="179">
        <f t="shared" si="20"/>
        <v>0</v>
      </c>
      <c r="K184" s="175" t="s">
        <v>1</v>
      </c>
      <c r="L184" s="180"/>
      <c r="M184" s="181" t="s">
        <v>1</v>
      </c>
      <c r="N184" s="182" t="s">
        <v>43</v>
      </c>
      <c r="P184" s="140">
        <f t="shared" si="21"/>
        <v>0</v>
      </c>
      <c r="Q184" s="140">
        <v>0</v>
      </c>
      <c r="R184" s="140">
        <f t="shared" si="22"/>
        <v>0</v>
      </c>
      <c r="S184" s="140">
        <v>0</v>
      </c>
      <c r="T184" s="141">
        <f t="shared" si="23"/>
        <v>0</v>
      </c>
      <c r="AR184" s="142" t="s">
        <v>1727</v>
      </c>
      <c r="AT184" s="142" t="s">
        <v>644</v>
      </c>
      <c r="AU184" s="142" t="s">
        <v>86</v>
      </c>
      <c r="AY184" s="16" t="s">
        <v>162</v>
      </c>
      <c r="BE184" s="143">
        <f t="shared" si="24"/>
        <v>0</v>
      </c>
      <c r="BF184" s="143">
        <f t="shared" si="25"/>
        <v>0</v>
      </c>
      <c r="BG184" s="143">
        <f t="shared" si="26"/>
        <v>0</v>
      </c>
      <c r="BH184" s="143">
        <f t="shared" si="27"/>
        <v>0</v>
      </c>
      <c r="BI184" s="143">
        <f t="shared" si="28"/>
        <v>0</v>
      </c>
      <c r="BJ184" s="16" t="s">
        <v>86</v>
      </c>
      <c r="BK184" s="143">
        <f t="shared" si="29"/>
        <v>0</v>
      </c>
      <c r="BL184" s="16" t="s">
        <v>489</v>
      </c>
      <c r="BM184" s="142" t="s">
        <v>1042</v>
      </c>
    </row>
    <row r="185" spans="2:65" s="1" customFormat="1" ht="21.75" customHeight="1">
      <c r="B185" s="31"/>
      <c r="C185" s="131" t="s">
        <v>457</v>
      </c>
      <c r="D185" s="131" t="s">
        <v>165</v>
      </c>
      <c r="E185" s="132" t="s">
        <v>2665</v>
      </c>
      <c r="F185" s="133" t="s">
        <v>3581</v>
      </c>
      <c r="G185" s="134" t="s">
        <v>1645</v>
      </c>
      <c r="H185" s="135">
        <v>1</v>
      </c>
      <c r="I185" s="136"/>
      <c r="J185" s="137">
        <f t="shared" si="20"/>
        <v>0</v>
      </c>
      <c r="K185" s="133" t="s">
        <v>1</v>
      </c>
      <c r="L185" s="31"/>
      <c r="M185" s="138" t="s">
        <v>1</v>
      </c>
      <c r="N185" s="139" t="s">
        <v>43</v>
      </c>
      <c r="P185" s="140">
        <f t="shared" si="21"/>
        <v>0</v>
      </c>
      <c r="Q185" s="140">
        <v>0</v>
      </c>
      <c r="R185" s="140">
        <f t="shared" si="22"/>
        <v>0</v>
      </c>
      <c r="S185" s="140">
        <v>0</v>
      </c>
      <c r="T185" s="141">
        <f t="shared" si="23"/>
        <v>0</v>
      </c>
      <c r="AR185" s="142" t="s">
        <v>489</v>
      </c>
      <c r="AT185" s="142" t="s">
        <v>165</v>
      </c>
      <c r="AU185" s="142" t="s">
        <v>86</v>
      </c>
      <c r="AY185" s="16" t="s">
        <v>162</v>
      </c>
      <c r="BE185" s="143">
        <f t="shared" si="24"/>
        <v>0</v>
      </c>
      <c r="BF185" s="143">
        <f t="shared" si="25"/>
        <v>0</v>
      </c>
      <c r="BG185" s="143">
        <f t="shared" si="26"/>
        <v>0</v>
      </c>
      <c r="BH185" s="143">
        <f t="shared" si="27"/>
        <v>0</v>
      </c>
      <c r="BI185" s="143">
        <f t="shared" si="28"/>
        <v>0</v>
      </c>
      <c r="BJ185" s="16" t="s">
        <v>86</v>
      </c>
      <c r="BK185" s="143">
        <f t="shared" si="29"/>
        <v>0</v>
      </c>
      <c r="BL185" s="16" t="s">
        <v>489</v>
      </c>
      <c r="BM185" s="142" t="s">
        <v>1051</v>
      </c>
    </row>
    <row r="186" spans="2:65" s="1" customFormat="1" ht="21.75" customHeight="1">
      <c r="B186" s="31"/>
      <c r="C186" s="173" t="s">
        <v>463</v>
      </c>
      <c r="D186" s="173" t="s">
        <v>644</v>
      </c>
      <c r="E186" s="174" t="s">
        <v>3582</v>
      </c>
      <c r="F186" s="175" t="s">
        <v>3581</v>
      </c>
      <c r="G186" s="176" t="s">
        <v>1645</v>
      </c>
      <c r="H186" s="177">
        <v>1</v>
      </c>
      <c r="I186" s="178"/>
      <c r="J186" s="179">
        <f t="shared" si="20"/>
        <v>0</v>
      </c>
      <c r="K186" s="175" t="s">
        <v>1</v>
      </c>
      <c r="L186" s="180"/>
      <c r="M186" s="181" t="s">
        <v>1</v>
      </c>
      <c r="N186" s="182" t="s">
        <v>43</v>
      </c>
      <c r="P186" s="140">
        <f t="shared" si="21"/>
        <v>0</v>
      </c>
      <c r="Q186" s="140">
        <v>0</v>
      </c>
      <c r="R186" s="140">
        <f t="shared" si="22"/>
        <v>0</v>
      </c>
      <c r="S186" s="140">
        <v>0</v>
      </c>
      <c r="T186" s="141">
        <f t="shared" si="23"/>
        <v>0</v>
      </c>
      <c r="AR186" s="142" t="s">
        <v>1727</v>
      </c>
      <c r="AT186" s="142" t="s">
        <v>644</v>
      </c>
      <c r="AU186" s="142" t="s">
        <v>86</v>
      </c>
      <c r="AY186" s="16" t="s">
        <v>162</v>
      </c>
      <c r="BE186" s="143">
        <f t="shared" si="24"/>
        <v>0</v>
      </c>
      <c r="BF186" s="143">
        <f t="shared" si="25"/>
        <v>0</v>
      </c>
      <c r="BG186" s="143">
        <f t="shared" si="26"/>
        <v>0</v>
      </c>
      <c r="BH186" s="143">
        <f t="shared" si="27"/>
        <v>0</v>
      </c>
      <c r="BI186" s="143">
        <f t="shared" si="28"/>
        <v>0</v>
      </c>
      <c r="BJ186" s="16" t="s">
        <v>86</v>
      </c>
      <c r="BK186" s="143">
        <f t="shared" si="29"/>
        <v>0</v>
      </c>
      <c r="BL186" s="16" t="s">
        <v>489</v>
      </c>
      <c r="BM186" s="142" t="s">
        <v>1061</v>
      </c>
    </row>
    <row r="187" spans="2:65" s="1" customFormat="1" ht="21.75" customHeight="1">
      <c r="B187" s="31"/>
      <c r="C187" s="131" t="s">
        <v>469</v>
      </c>
      <c r="D187" s="131" t="s">
        <v>165</v>
      </c>
      <c r="E187" s="132" t="s">
        <v>2669</v>
      </c>
      <c r="F187" s="133" t="s">
        <v>3583</v>
      </c>
      <c r="G187" s="134" t="s">
        <v>1645</v>
      </c>
      <c r="H187" s="135">
        <v>1</v>
      </c>
      <c r="I187" s="136"/>
      <c r="J187" s="137">
        <f t="shared" si="20"/>
        <v>0</v>
      </c>
      <c r="K187" s="133" t="s">
        <v>1</v>
      </c>
      <c r="L187" s="31"/>
      <c r="M187" s="138" t="s">
        <v>1</v>
      </c>
      <c r="N187" s="139" t="s">
        <v>43</v>
      </c>
      <c r="P187" s="140">
        <f t="shared" si="21"/>
        <v>0</v>
      </c>
      <c r="Q187" s="140">
        <v>0</v>
      </c>
      <c r="R187" s="140">
        <f t="shared" si="22"/>
        <v>0</v>
      </c>
      <c r="S187" s="140">
        <v>0</v>
      </c>
      <c r="T187" s="141">
        <f t="shared" si="23"/>
        <v>0</v>
      </c>
      <c r="AR187" s="142" t="s">
        <v>489</v>
      </c>
      <c r="AT187" s="142" t="s">
        <v>165</v>
      </c>
      <c r="AU187" s="142" t="s">
        <v>86</v>
      </c>
      <c r="AY187" s="16" t="s">
        <v>162</v>
      </c>
      <c r="BE187" s="143">
        <f t="shared" si="24"/>
        <v>0</v>
      </c>
      <c r="BF187" s="143">
        <f t="shared" si="25"/>
        <v>0</v>
      </c>
      <c r="BG187" s="143">
        <f t="shared" si="26"/>
        <v>0</v>
      </c>
      <c r="BH187" s="143">
        <f t="shared" si="27"/>
        <v>0</v>
      </c>
      <c r="BI187" s="143">
        <f t="shared" si="28"/>
        <v>0</v>
      </c>
      <c r="BJ187" s="16" t="s">
        <v>86</v>
      </c>
      <c r="BK187" s="143">
        <f t="shared" si="29"/>
        <v>0</v>
      </c>
      <c r="BL187" s="16" t="s">
        <v>489</v>
      </c>
      <c r="BM187" s="142" t="s">
        <v>1073</v>
      </c>
    </row>
    <row r="188" spans="2:65" s="1" customFormat="1" ht="21.75" customHeight="1">
      <c r="B188" s="31"/>
      <c r="C188" s="173" t="s">
        <v>474</v>
      </c>
      <c r="D188" s="173" t="s">
        <v>644</v>
      </c>
      <c r="E188" s="174" t="s">
        <v>2671</v>
      </c>
      <c r="F188" s="175" t="s">
        <v>3583</v>
      </c>
      <c r="G188" s="176" t="s">
        <v>1645</v>
      </c>
      <c r="H188" s="177">
        <v>1</v>
      </c>
      <c r="I188" s="178"/>
      <c r="J188" s="179">
        <f t="shared" si="20"/>
        <v>0</v>
      </c>
      <c r="K188" s="175" t="s">
        <v>1</v>
      </c>
      <c r="L188" s="180"/>
      <c r="M188" s="181" t="s">
        <v>1</v>
      </c>
      <c r="N188" s="182" t="s">
        <v>43</v>
      </c>
      <c r="P188" s="140">
        <f t="shared" si="21"/>
        <v>0</v>
      </c>
      <c r="Q188" s="140">
        <v>0</v>
      </c>
      <c r="R188" s="140">
        <f t="shared" si="22"/>
        <v>0</v>
      </c>
      <c r="S188" s="140">
        <v>0</v>
      </c>
      <c r="T188" s="141">
        <f t="shared" si="23"/>
        <v>0</v>
      </c>
      <c r="AR188" s="142" t="s">
        <v>1727</v>
      </c>
      <c r="AT188" s="142" t="s">
        <v>644</v>
      </c>
      <c r="AU188" s="142" t="s">
        <v>86</v>
      </c>
      <c r="AY188" s="16" t="s">
        <v>162</v>
      </c>
      <c r="BE188" s="143">
        <f t="shared" si="24"/>
        <v>0</v>
      </c>
      <c r="BF188" s="143">
        <f t="shared" si="25"/>
        <v>0</v>
      </c>
      <c r="BG188" s="143">
        <f t="shared" si="26"/>
        <v>0</v>
      </c>
      <c r="BH188" s="143">
        <f t="shared" si="27"/>
        <v>0</v>
      </c>
      <c r="BI188" s="143">
        <f t="shared" si="28"/>
        <v>0</v>
      </c>
      <c r="BJ188" s="16" t="s">
        <v>86</v>
      </c>
      <c r="BK188" s="143">
        <f t="shared" si="29"/>
        <v>0</v>
      </c>
      <c r="BL188" s="16" t="s">
        <v>489</v>
      </c>
      <c r="BM188" s="142" t="s">
        <v>1085</v>
      </c>
    </row>
    <row r="189" spans="2:65" s="1" customFormat="1" ht="16.5" customHeight="1">
      <c r="B189" s="31"/>
      <c r="C189" s="131" t="s">
        <v>479</v>
      </c>
      <c r="D189" s="131" t="s">
        <v>165</v>
      </c>
      <c r="E189" s="132" t="s">
        <v>2673</v>
      </c>
      <c r="F189" s="133" t="s">
        <v>3584</v>
      </c>
      <c r="G189" s="134" t="s">
        <v>1645</v>
      </c>
      <c r="H189" s="135">
        <v>1</v>
      </c>
      <c r="I189" s="136"/>
      <c r="J189" s="137">
        <f t="shared" si="20"/>
        <v>0</v>
      </c>
      <c r="K189" s="133" t="s">
        <v>1</v>
      </c>
      <c r="L189" s="31"/>
      <c r="M189" s="138" t="s">
        <v>1</v>
      </c>
      <c r="N189" s="139" t="s">
        <v>43</v>
      </c>
      <c r="P189" s="140">
        <f t="shared" si="21"/>
        <v>0</v>
      </c>
      <c r="Q189" s="140">
        <v>0</v>
      </c>
      <c r="R189" s="140">
        <f t="shared" si="22"/>
        <v>0</v>
      </c>
      <c r="S189" s="140">
        <v>0</v>
      </c>
      <c r="T189" s="141">
        <f t="shared" si="23"/>
        <v>0</v>
      </c>
      <c r="AR189" s="142" t="s">
        <v>489</v>
      </c>
      <c r="AT189" s="142" t="s">
        <v>165</v>
      </c>
      <c r="AU189" s="142" t="s">
        <v>86</v>
      </c>
      <c r="AY189" s="16" t="s">
        <v>162</v>
      </c>
      <c r="BE189" s="143">
        <f t="shared" si="24"/>
        <v>0</v>
      </c>
      <c r="BF189" s="143">
        <f t="shared" si="25"/>
        <v>0</v>
      </c>
      <c r="BG189" s="143">
        <f t="shared" si="26"/>
        <v>0</v>
      </c>
      <c r="BH189" s="143">
        <f t="shared" si="27"/>
        <v>0</v>
      </c>
      <c r="BI189" s="143">
        <f t="shared" si="28"/>
        <v>0</v>
      </c>
      <c r="BJ189" s="16" t="s">
        <v>86</v>
      </c>
      <c r="BK189" s="143">
        <f t="shared" si="29"/>
        <v>0</v>
      </c>
      <c r="BL189" s="16" t="s">
        <v>489</v>
      </c>
      <c r="BM189" s="142" t="s">
        <v>1098</v>
      </c>
    </row>
    <row r="190" spans="2:65" s="1" customFormat="1" ht="16.5" customHeight="1">
      <c r="B190" s="31"/>
      <c r="C190" s="173" t="s">
        <v>485</v>
      </c>
      <c r="D190" s="173" t="s">
        <v>644</v>
      </c>
      <c r="E190" s="174" t="s">
        <v>2675</v>
      </c>
      <c r="F190" s="175" t="s">
        <v>3584</v>
      </c>
      <c r="G190" s="176" t="s">
        <v>1645</v>
      </c>
      <c r="H190" s="177">
        <v>1</v>
      </c>
      <c r="I190" s="178"/>
      <c r="J190" s="179">
        <f t="shared" si="20"/>
        <v>0</v>
      </c>
      <c r="K190" s="175" t="s">
        <v>1</v>
      </c>
      <c r="L190" s="180"/>
      <c r="M190" s="181" t="s">
        <v>1</v>
      </c>
      <c r="N190" s="182" t="s">
        <v>43</v>
      </c>
      <c r="P190" s="140">
        <f t="shared" si="21"/>
        <v>0</v>
      </c>
      <c r="Q190" s="140">
        <v>0</v>
      </c>
      <c r="R190" s="140">
        <f t="shared" si="22"/>
        <v>0</v>
      </c>
      <c r="S190" s="140">
        <v>0</v>
      </c>
      <c r="T190" s="141">
        <f t="shared" si="23"/>
        <v>0</v>
      </c>
      <c r="AR190" s="142" t="s">
        <v>1727</v>
      </c>
      <c r="AT190" s="142" t="s">
        <v>644</v>
      </c>
      <c r="AU190" s="142" t="s">
        <v>86</v>
      </c>
      <c r="AY190" s="16" t="s">
        <v>162</v>
      </c>
      <c r="BE190" s="143">
        <f t="shared" si="24"/>
        <v>0</v>
      </c>
      <c r="BF190" s="143">
        <f t="shared" si="25"/>
        <v>0</v>
      </c>
      <c r="BG190" s="143">
        <f t="shared" si="26"/>
        <v>0</v>
      </c>
      <c r="BH190" s="143">
        <f t="shared" si="27"/>
        <v>0</v>
      </c>
      <c r="BI190" s="143">
        <f t="shared" si="28"/>
        <v>0</v>
      </c>
      <c r="BJ190" s="16" t="s">
        <v>86</v>
      </c>
      <c r="BK190" s="143">
        <f t="shared" si="29"/>
        <v>0</v>
      </c>
      <c r="BL190" s="16" t="s">
        <v>489</v>
      </c>
      <c r="BM190" s="142" t="s">
        <v>1107</v>
      </c>
    </row>
    <row r="191" spans="2:65" s="1" customFormat="1" ht="16.5" customHeight="1">
      <c r="B191" s="31"/>
      <c r="C191" s="131" t="s">
        <v>489</v>
      </c>
      <c r="D191" s="131" t="s">
        <v>165</v>
      </c>
      <c r="E191" s="132" t="s">
        <v>2677</v>
      </c>
      <c r="F191" s="133" t="s">
        <v>3585</v>
      </c>
      <c r="G191" s="134" t="s">
        <v>1645</v>
      </c>
      <c r="H191" s="135">
        <v>2</v>
      </c>
      <c r="I191" s="136"/>
      <c r="J191" s="137">
        <f t="shared" si="20"/>
        <v>0</v>
      </c>
      <c r="K191" s="133" t="s">
        <v>1</v>
      </c>
      <c r="L191" s="31"/>
      <c r="M191" s="138" t="s">
        <v>1</v>
      </c>
      <c r="N191" s="139" t="s">
        <v>43</v>
      </c>
      <c r="P191" s="140">
        <f t="shared" si="21"/>
        <v>0</v>
      </c>
      <c r="Q191" s="140">
        <v>0</v>
      </c>
      <c r="R191" s="140">
        <f t="shared" si="22"/>
        <v>0</v>
      </c>
      <c r="S191" s="140">
        <v>0</v>
      </c>
      <c r="T191" s="141">
        <f t="shared" si="23"/>
        <v>0</v>
      </c>
      <c r="AR191" s="142" t="s">
        <v>489</v>
      </c>
      <c r="AT191" s="142" t="s">
        <v>165</v>
      </c>
      <c r="AU191" s="142" t="s">
        <v>86</v>
      </c>
      <c r="AY191" s="16" t="s">
        <v>162</v>
      </c>
      <c r="BE191" s="143">
        <f t="shared" si="24"/>
        <v>0</v>
      </c>
      <c r="BF191" s="143">
        <f t="shared" si="25"/>
        <v>0</v>
      </c>
      <c r="BG191" s="143">
        <f t="shared" si="26"/>
        <v>0</v>
      </c>
      <c r="BH191" s="143">
        <f t="shared" si="27"/>
        <v>0</v>
      </c>
      <c r="BI191" s="143">
        <f t="shared" si="28"/>
        <v>0</v>
      </c>
      <c r="BJ191" s="16" t="s">
        <v>86</v>
      </c>
      <c r="BK191" s="143">
        <f t="shared" si="29"/>
        <v>0</v>
      </c>
      <c r="BL191" s="16" t="s">
        <v>489</v>
      </c>
      <c r="BM191" s="142" t="s">
        <v>1117</v>
      </c>
    </row>
    <row r="192" spans="2:65" s="1" customFormat="1" ht="16.5" customHeight="1">
      <c r="B192" s="31"/>
      <c r="C192" s="173" t="s">
        <v>493</v>
      </c>
      <c r="D192" s="173" t="s">
        <v>644</v>
      </c>
      <c r="E192" s="174" t="s">
        <v>2679</v>
      </c>
      <c r="F192" s="175" t="s">
        <v>3585</v>
      </c>
      <c r="G192" s="176" t="s">
        <v>1645</v>
      </c>
      <c r="H192" s="177">
        <v>2</v>
      </c>
      <c r="I192" s="178"/>
      <c r="J192" s="179">
        <f t="shared" si="20"/>
        <v>0</v>
      </c>
      <c r="K192" s="175" t="s">
        <v>1</v>
      </c>
      <c r="L192" s="180"/>
      <c r="M192" s="181" t="s">
        <v>1</v>
      </c>
      <c r="N192" s="182" t="s">
        <v>43</v>
      </c>
      <c r="P192" s="140">
        <f t="shared" si="21"/>
        <v>0</v>
      </c>
      <c r="Q192" s="140">
        <v>0</v>
      </c>
      <c r="R192" s="140">
        <f t="shared" si="22"/>
        <v>0</v>
      </c>
      <c r="S192" s="140">
        <v>0</v>
      </c>
      <c r="T192" s="141">
        <f t="shared" si="23"/>
        <v>0</v>
      </c>
      <c r="AR192" s="142" t="s">
        <v>1727</v>
      </c>
      <c r="AT192" s="142" t="s">
        <v>644</v>
      </c>
      <c r="AU192" s="142" t="s">
        <v>86</v>
      </c>
      <c r="AY192" s="16" t="s">
        <v>162</v>
      </c>
      <c r="BE192" s="143">
        <f t="shared" si="24"/>
        <v>0</v>
      </c>
      <c r="BF192" s="143">
        <f t="shared" si="25"/>
        <v>0</v>
      </c>
      <c r="BG192" s="143">
        <f t="shared" si="26"/>
        <v>0</v>
      </c>
      <c r="BH192" s="143">
        <f t="shared" si="27"/>
        <v>0</v>
      </c>
      <c r="BI192" s="143">
        <f t="shared" si="28"/>
        <v>0</v>
      </c>
      <c r="BJ192" s="16" t="s">
        <v>86</v>
      </c>
      <c r="BK192" s="143">
        <f t="shared" si="29"/>
        <v>0</v>
      </c>
      <c r="BL192" s="16" t="s">
        <v>489</v>
      </c>
      <c r="BM192" s="142" t="s">
        <v>1127</v>
      </c>
    </row>
    <row r="193" spans="2:65" s="1" customFormat="1" ht="24.2" customHeight="1">
      <c r="B193" s="31"/>
      <c r="C193" s="131" t="s">
        <v>499</v>
      </c>
      <c r="D193" s="131" t="s">
        <v>165</v>
      </c>
      <c r="E193" s="132" t="s">
        <v>2681</v>
      </c>
      <c r="F193" s="133" t="s">
        <v>3586</v>
      </c>
      <c r="G193" s="134" t="s">
        <v>1645</v>
      </c>
      <c r="H193" s="135">
        <v>1</v>
      </c>
      <c r="I193" s="136"/>
      <c r="J193" s="137">
        <f t="shared" si="20"/>
        <v>0</v>
      </c>
      <c r="K193" s="133" t="s">
        <v>1</v>
      </c>
      <c r="L193" s="31"/>
      <c r="M193" s="138" t="s">
        <v>1</v>
      </c>
      <c r="N193" s="139" t="s">
        <v>43</v>
      </c>
      <c r="P193" s="140">
        <f t="shared" si="21"/>
        <v>0</v>
      </c>
      <c r="Q193" s="140">
        <v>0</v>
      </c>
      <c r="R193" s="140">
        <f t="shared" si="22"/>
        <v>0</v>
      </c>
      <c r="S193" s="140">
        <v>0</v>
      </c>
      <c r="T193" s="141">
        <f t="shared" si="23"/>
        <v>0</v>
      </c>
      <c r="AR193" s="142" t="s">
        <v>489</v>
      </c>
      <c r="AT193" s="142" t="s">
        <v>165</v>
      </c>
      <c r="AU193" s="142" t="s">
        <v>86</v>
      </c>
      <c r="AY193" s="16" t="s">
        <v>162</v>
      </c>
      <c r="BE193" s="143">
        <f t="shared" si="24"/>
        <v>0</v>
      </c>
      <c r="BF193" s="143">
        <f t="shared" si="25"/>
        <v>0</v>
      </c>
      <c r="BG193" s="143">
        <f t="shared" si="26"/>
        <v>0</v>
      </c>
      <c r="BH193" s="143">
        <f t="shared" si="27"/>
        <v>0</v>
      </c>
      <c r="BI193" s="143">
        <f t="shared" si="28"/>
        <v>0</v>
      </c>
      <c r="BJ193" s="16" t="s">
        <v>86</v>
      </c>
      <c r="BK193" s="143">
        <f t="shared" si="29"/>
        <v>0</v>
      </c>
      <c r="BL193" s="16" t="s">
        <v>489</v>
      </c>
      <c r="BM193" s="142" t="s">
        <v>1133</v>
      </c>
    </row>
    <row r="194" spans="2:65" s="1" customFormat="1" ht="24.2" customHeight="1">
      <c r="B194" s="31"/>
      <c r="C194" s="173" t="s">
        <v>503</v>
      </c>
      <c r="D194" s="173" t="s">
        <v>644</v>
      </c>
      <c r="E194" s="174" t="s">
        <v>3587</v>
      </c>
      <c r="F194" s="175" t="s">
        <v>3586</v>
      </c>
      <c r="G194" s="176" t="s">
        <v>1645</v>
      </c>
      <c r="H194" s="177">
        <v>1</v>
      </c>
      <c r="I194" s="178"/>
      <c r="J194" s="179">
        <f t="shared" si="20"/>
        <v>0</v>
      </c>
      <c r="K194" s="175" t="s">
        <v>1</v>
      </c>
      <c r="L194" s="180"/>
      <c r="M194" s="181" t="s">
        <v>1</v>
      </c>
      <c r="N194" s="182" t="s">
        <v>43</v>
      </c>
      <c r="P194" s="140">
        <f t="shared" si="21"/>
        <v>0</v>
      </c>
      <c r="Q194" s="140">
        <v>0</v>
      </c>
      <c r="R194" s="140">
        <f t="shared" si="22"/>
        <v>0</v>
      </c>
      <c r="S194" s="140">
        <v>0</v>
      </c>
      <c r="T194" s="141">
        <f t="shared" si="23"/>
        <v>0</v>
      </c>
      <c r="AR194" s="142" t="s">
        <v>1727</v>
      </c>
      <c r="AT194" s="142" t="s">
        <v>644</v>
      </c>
      <c r="AU194" s="142" t="s">
        <v>86</v>
      </c>
      <c r="AY194" s="16" t="s">
        <v>162</v>
      </c>
      <c r="BE194" s="143">
        <f t="shared" si="24"/>
        <v>0</v>
      </c>
      <c r="BF194" s="143">
        <f t="shared" si="25"/>
        <v>0</v>
      </c>
      <c r="BG194" s="143">
        <f t="shared" si="26"/>
        <v>0</v>
      </c>
      <c r="BH194" s="143">
        <f t="shared" si="27"/>
        <v>0</v>
      </c>
      <c r="BI194" s="143">
        <f t="shared" si="28"/>
        <v>0</v>
      </c>
      <c r="BJ194" s="16" t="s">
        <v>86</v>
      </c>
      <c r="BK194" s="143">
        <f t="shared" si="29"/>
        <v>0</v>
      </c>
      <c r="BL194" s="16" t="s">
        <v>489</v>
      </c>
      <c r="BM194" s="142" t="s">
        <v>1141</v>
      </c>
    </row>
    <row r="195" spans="2:65" s="1" customFormat="1" ht="16.5" customHeight="1">
      <c r="B195" s="31"/>
      <c r="C195" s="131" t="s">
        <v>509</v>
      </c>
      <c r="D195" s="131" t="s">
        <v>165</v>
      </c>
      <c r="E195" s="132" t="s">
        <v>3588</v>
      </c>
      <c r="F195" s="133" t="s">
        <v>3589</v>
      </c>
      <c r="G195" s="134" t="s">
        <v>1645</v>
      </c>
      <c r="H195" s="135">
        <v>4</v>
      </c>
      <c r="I195" s="136"/>
      <c r="J195" s="137">
        <f t="shared" si="20"/>
        <v>0</v>
      </c>
      <c r="K195" s="133" t="s">
        <v>1</v>
      </c>
      <c r="L195" s="31"/>
      <c r="M195" s="138" t="s">
        <v>1</v>
      </c>
      <c r="N195" s="139" t="s">
        <v>43</v>
      </c>
      <c r="P195" s="140">
        <f t="shared" si="21"/>
        <v>0</v>
      </c>
      <c r="Q195" s="140">
        <v>0</v>
      </c>
      <c r="R195" s="140">
        <f t="shared" si="22"/>
        <v>0</v>
      </c>
      <c r="S195" s="140">
        <v>0</v>
      </c>
      <c r="T195" s="141">
        <f t="shared" si="23"/>
        <v>0</v>
      </c>
      <c r="AR195" s="142" t="s">
        <v>489</v>
      </c>
      <c r="AT195" s="142" t="s">
        <v>165</v>
      </c>
      <c r="AU195" s="142" t="s">
        <v>86</v>
      </c>
      <c r="AY195" s="16" t="s">
        <v>162</v>
      </c>
      <c r="BE195" s="143">
        <f t="shared" si="24"/>
        <v>0</v>
      </c>
      <c r="BF195" s="143">
        <f t="shared" si="25"/>
        <v>0</v>
      </c>
      <c r="BG195" s="143">
        <f t="shared" si="26"/>
        <v>0</v>
      </c>
      <c r="BH195" s="143">
        <f t="shared" si="27"/>
        <v>0</v>
      </c>
      <c r="BI195" s="143">
        <f t="shared" si="28"/>
        <v>0</v>
      </c>
      <c r="BJ195" s="16" t="s">
        <v>86</v>
      </c>
      <c r="BK195" s="143">
        <f t="shared" si="29"/>
        <v>0</v>
      </c>
      <c r="BL195" s="16" t="s">
        <v>489</v>
      </c>
      <c r="BM195" s="142" t="s">
        <v>1152</v>
      </c>
    </row>
    <row r="196" spans="2:65" s="1" customFormat="1" ht="16.5" customHeight="1">
      <c r="B196" s="31"/>
      <c r="C196" s="173" t="s">
        <v>515</v>
      </c>
      <c r="D196" s="173" t="s">
        <v>644</v>
      </c>
      <c r="E196" s="174" t="s">
        <v>2687</v>
      </c>
      <c r="F196" s="175" t="s">
        <v>3589</v>
      </c>
      <c r="G196" s="176" t="s">
        <v>1645</v>
      </c>
      <c r="H196" s="177">
        <v>4</v>
      </c>
      <c r="I196" s="178"/>
      <c r="J196" s="179">
        <f t="shared" si="20"/>
        <v>0</v>
      </c>
      <c r="K196" s="175" t="s">
        <v>1</v>
      </c>
      <c r="L196" s="180"/>
      <c r="M196" s="181" t="s">
        <v>1</v>
      </c>
      <c r="N196" s="182" t="s">
        <v>43</v>
      </c>
      <c r="P196" s="140">
        <f t="shared" si="21"/>
        <v>0</v>
      </c>
      <c r="Q196" s="140">
        <v>0</v>
      </c>
      <c r="R196" s="140">
        <f t="shared" si="22"/>
        <v>0</v>
      </c>
      <c r="S196" s="140">
        <v>0</v>
      </c>
      <c r="T196" s="141">
        <f t="shared" si="23"/>
        <v>0</v>
      </c>
      <c r="AR196" s="142" t="s">
        <v>1727</v>
      </c>
      <c r="AT196" s="142" t="s">
        <v>644</v>
      </c>
      <c r="AU196" s="142" t="s">
        <v>86</v>
      </c>
      <c r="AY196" s="16" t="s">
        <v>162</v>
      </c>
      <c r="BE196" s="143">
        <f t="shared" si="24"/>
        <v>0</v>
      </c>
      <c r="BF196" s="143">
        <f t="shared" si="25"/>
        <v>0</v>
      </c>
      <c r="BG196" s="143">
        <f t="shared" si="26"/>
        <v>0</v>
      </c>
      <c r="BH196" s="143">
        <f t="shared" si="27"/>
        <v>0</v>
      </c>
      <c r="BI196" s="143">
        <f t="shared" si="28"/>
        <v>0</v>
      </c>
      <c r="BJ196" s="16" t="s">
        <v>86</v>
      </c>
      <c r="BK196" s="143">
        <f t="shared" si="29"/>
        <v>0</v>
      </c>
      <c r="BL196" s="16" t="s">
        <v>489</v>
      </c>
      <c r="BM196" s="142" t="s">
        <v>1162</v>
      </c>
    </row>
    <row r="197" spans="2:65" s="11" customFormat="1" ht="22.9" customHeight="1">
      <c r="B197" s="119"/>
      <c r="D197" s="120" t="s">
        <v>77</v>
      </c>
      <c r="E197" s="129" t="s">
        <v>2091</v>
      </c>
      <c r="F197" s="129" t="s">
        <v>3590</v>
      </c>
      <c r="I197" s="122"/>
      <c r="J197" s="130">
        <f>BK197</f>
        <v>0</v>
      </c>
      <c r="L197" s="119"/>
      <c r="M197" s="124"/>
      <c r="P197" s="125">
        <v>0</v>
      </c>
      <c r="R197" s="125">
        <v>0</v>
      </c>
      <c r="T197" s="126">
        <v>0</v>
      </c>
      <c r="AR197" s="120" t="s">
        <v>182</v>
      </c>
      <c r="AT197" s="127" t="s">
        <v>77</v>
      </c>
      <c r="AU197" s="127" t="s">
        <v>86</v>
      </c>
      <c r="AY197" s="120" t="s">
        <v>162</v>
      </c>
      <c r="BK197" s="128">
        <v>0</v>
      </c>
    </row>
    <row r="198" spans="2:65" s="11" customFormat="1" ht="25.9" customHeight="1">
      <c r="B198" s="119"/>
      <c r="D198" s="120" t="s">
        <v>77</v>
      </c>
      <c r="E198" s="121" t="s">
        <v>182</v>
      </c>
      <c r="F198" s="121" t="s">
        <v>3591</v>
      </c>
      <c r="I198" s="122"/>
      <c r="J198" s="123">
        <f>BK198</f>
        <v>0</v>
      </c>
      <c r="L198" s="119"/>
      <c r="M198" s="124"/>
      <c r="P198" s="125">
        <f>SUM(P199:P232)</f>
        <v>0</v>
      </c>
      <c r="R198" s="125">
        <f>SUM(R199:R232)</f>
        <v>0</v>
      </c>
      <c r="T198" s="126">
        <f>SUM(T199:T232)</f>
        <v>0</v>
      </c>
      <c r="AR198" s="120" t="s">
        <v>182</v>
      </c>
      <c r="AT198" s="127" t="s">
        <v>77</v>
      </c>
      <c r="AU198" s="127" t="s">
        <v>78</v>
      </c>
      <c r="AY198" s="120" t="s">
        <v>162</v>
      </c>
      <c r="BK198" s="128">
        <f>SUM(BK199:BK232)</f>
        <v>0</v>
      </c>
    </row>
    <row r="199" spans="2:65" s="1" customFormat="1" ht="24.2" customHeight="1">
      <c r="B199" s="31"/>
      <c r="C199" s="131" t="s">
        <v>519</v>
      </c>
      <c r="D199" s="131" t="s">
        <v>165</v>
      </c>
      <c r="E199" s="132" t="s">
        <v>2689</v>
      </c>
      <c r="F199" s="133" t="s">
        <v>3592</v>
      </c>
      <c r="G199" s="134" t="s">
        <v>644</v>
      </c>
      <c r="H199" s="135">
        <v>16</v>
      </c>
      <c r="I199" s="136"/>
      <c r="J199" s="137">
        <f t="shared" ref="J199:J231" si="30">ROUND(I199*H199,2)</f>
        <v>0</v>
      </c>
      <c r="K199" s="133" t="s">
        <v>1</v>
      </c>
      <c r="L199" s="31"/>
      <c r="M199" s="138" t="s">
        <v>1</v>
      </c>
      <c r="N199" s="139" t="s">
        <v>43</v>
      </c>
      <c r="P199" s="140">
        <f t="shared" ref="P199:P231" si="31">O199*H199</f>
        <v>0</v>
      </c>
      <c r="Q199" s="140">
        <v>0</v>
      </c>
      <c r="R199" s="140">
        <f t="shared" ref="R199:R231" si="32">Q199*H199</f>
        <v>0</v>
      </c>
      <c r="S199" s="140">
        <v>0</v>
      </c>
      <c r="T199" s="141">
        <f t="shared" ref="T199:T231" si="33">S199*H199</f>
        <v>0</v>
      </c>
      <c r="AR199" s="142" t="s">
        <v>489</v>
      </c>
      <c r="AT199" s="142" t="s">
        <v>165</v>
      </c>
      <c r="AU199" s="142" t="s">
        <v>86</v>
      </c>
      <c r="AY199" s="16" t="s">
        <v>162</v>
      </c>
      <c r="BE199" s="143">
        <f t="shared" ref="BE199:BE231" si="34">IF(N199="základní",J199,0)</f>
        <v>0</v>
      </c>
      <c r="BF199" s="143">
        <f t="shared" ref="BF199:BF231" si="35">IF(N199="snížená",J199,0)</f>
        <v>0</v>
      </c>
      <c r="BG199" s="143">
        <f t="shared" ref="BG199:BG231" si="36">IF(N199="zákl. přenesená",J199,0)</f>
        <v>0</v>
      </c>
      <c r="BH199" s="143">
        <f t="shared" ref="BH199:BH231" si="37">IF(N199="sníž. přenesená",J199,0)</f>
        <v>0</v>
      </c>
      <c r="BI199" s="143">
        <f t="shared" ref="BI199:BI231" si="38">IF(N199="nulová",J199,0)</f>
        <v>0</v>
      </c>
      <c r="BJ199" s="16" t="s">
        <v>86</v>
      </c>
      <c r="BK199" s="143">
        <f t="shared" ref="BK199:BK231" si="39">ROUND(I199*H199,2)</f>
        <v>0</v>
      </c>
      <c r="BL199" s="16" t="s">
        <v>489</v>
      </c>
      <c r="BM199" s="142" t="s">
        <v>1171</v>
      </c>
    </row>
    <row r="200" spans="2:65" s="1" customFormat="1" ht="24.2" customHeight="1">
      <c r="B200" s="31"/>
      <c r="C200" s="173" t="s">
        <v>523</v>
      </c>
      <c r="D200" s="173" t="s">
        <v>644</v>
      </c>
      <c r="E200" s="174" t="s">
        <v>2691</v>
      </c>
      <c r="F200" s="175" t="s">
        <v>3592</v>
      </c>
      <c r="G200" s="176" t="s">
        <v>644</v>
      </c>
      <c r="H200" s="177">
        <v>16</v>
      </c>
      <c r="I200" s="178"/>
      <c r="J200" s="179">
        <f t="shared" si="30"/>
        <v>0</v>
      </c>
      <c r="K200" s="175" t="s">
        <v>1</v>
      </c>
      <c r="L200" s="180"/>
      <c r="M200" s="181" t="s">
        <v>1</v>
      </c>
      <c r="N200" s="182" t="s">
        <v>43</v>
      </c>
      <c r="P200" s="140">
        <f t="shared" si="31"/>
        <v>0</v>
      </c>
      <c r="Q200" s="140">
        <v>0</v>
      </c>
      <c r="R200" s="140">
        <f t="shared" si="32"/>
        <v>0</v>
      </c>
      <c r="S200" s="140">
        <v>0</v>
      </c>
      <c r="T200" s="141">
        <f t="shared" si="33"/>
        <v>0</v>
      </c>
      <c r="AR200" s="142" t="s">
        <v>1727</v>
      </c>
      <c r="AT200" s="142" t="s">
        <v>644</v>
      </c>
      <c r="AU200" s="142" t="s">
        <v>86</v>
      </c>
      <c r="AY200" s="16" t="s">
        <v>162</v>
      </c>
      <c r="BE200" s="143">
        <f t="shared" si="34"/>
        <v>0</v>
      </c>
      <c r="BF200" s="143">
        <f t="shared" si="35"/>
        <v>0</v>
      </c>
      <c r="BG200" s="143">
        <f t="shared" si="36"/>
        <v>0</v>
      </c>
      <c r="BH200" s="143">
        <f t="shared" si="37"/>
        <v>0</v>
      </c>
      <c r="BI200" s="143">
        <f t="shared" si="38"/>
        <v>0</v>
      </c>
      <c r="BJ200" s="16" t="s">
        <v>86</v>
      </c>
      <c r="BK200" s="143">
        <f t="shared" si="39"/>
        <v>0</v>
      </c>
      <c r="BL200" s="16" t="s">
        <v>489</v>
      </c>
      <c r="BM200" s="142" t="s">
        <v>1181</v>
      </c>
    </row>
    <row r="201" spans="2:65" s="1" customFormat="1" ht="16.5" customHeight="1">
      <c r="B201" s="31"/>
      <c r="C201" s="131" t="s">
        <v>830</v>
      </c>
      <c r="D201" s="131" t="s">
        <v>165</v>
      </c>
      <c r="E201" s="132" t="s">
        <v>3593</v>
      </c>
      <c r="F201" s="133" t="s">
        <v>3594</v>
      </c>
      <c r="G201" s="134" t="s">
        <v>1645</v>
      </c>
      <c r="H201" s="135">
        <v>60</v>
      </c>
      <c r="I201" s="136"/>
      <c r="J201" s="137">
        <f t="shared" si="30"/>
        <v>0</v>
      </c>
      <c r="K201" s="133" t="s">
        <v>1</v>
      </c>
      <c r="L201" s="31"/>
      <c r="M201" s="138" t="s">
        <v>1</v>
      </c>
      <c r="N201" s="139" t="s">
        <v>43</v>
      </c>
      <c r="P201" s="140">
        <f t="shared" si="31"/>
        <v>0</v>
      </c>
      <c r="Q201" s="140">
        <v>0</v>
      </c>
      <c r="R201" s="140">
        <f t="shared" si="32"/>
        <v>0</v>
      </c>
      <c r="S201" s="140">
        <v>0</v>
      </c>
      <c r="T201" s="141">
        <f t="shared" si="33"/>
        <v>0</v>
      </c>
      <c r="AR201" s="142" t="s">
        <v>489</v>
      </c>
      <c r="AT201" s="142" t="s">
        <v>165</v>
      </c>
      <c r="AU201" s="142" t="s">
        <v>86</v>
      </c>
      <c r="AY201" s="16" t="s">
        <v>162</v>
      </c>
      <c r="BE201" s="143">
        <f t="shared" si="34"/>
        <v>0</v>
      </c>
      <c r="BF201" s="143">
        <f t="shared" si="35"/>
        <v>0</v>
      </c>
      <c r="BG201" s="143">
        <f t="shared" si="36"/>
        <v>0</v>
      </c>
      <c r="BH201" s="143">
        <f t="shared" si="37"/>
        <v>0</v>
      </c>
      <c r="BI201" s="143">
        <f t="shared" si="38"/>
        <v>0</v>
      </c>
      <c r="BJ201" s="16" t="s">
        <v>86</v>
      </c>
      <c r="BK201" s="143">
        <f t="shared" si="39"/>
        <v>0</v>
      </c>
      <c r="BL201" s="16" t="s">
        <v>489</v>
      </c>
      <c r="BM201" s="142" t="s">
        <v>1190</v>
      </c>
    </row>
    <row r="202" spans="2:65" s="1" customFormat="1" ht="16.5" customHeight="1">
      <c r="B202" s="31"/>
      <c r="C202" s="173" t="s">
        <v>835</v>
      </c>
      <c r="D202" s="173" t="s">
        <v>644</v>
      </c>
      <c r="E202" s="174" t="s">
        <v>3595</v>
      </c>
      <c r="F202" s="175" t="s">
        <v>3594</v>
      </c>
      <c r="G202" s="176" t="s">
        <v>1645</v>
      </c>
      <c r="H202" s="177">
        <v>60</v>
      </c>
      <c r="I202" s="178"/>
      <c r="J202" s="179">
        <f t="shared" si="30"/>
        <v>0</v>
      </c>
      <c r="K202" s="175" t="s">
        <v>1</v>
      </c>
      <c r="L202" s="180"/>
      <c r="M202" s="181" t="s">
        <v>1</v>
      </c>
      <c r="N202" s="182" t="s">
        <v>43</v>
      </c>
      <c r="P202" s="140">
        <f t="shared" si="31"/>
        <v>0</v>
      </c>
      <c r="Q202" s="140">
        <v>0</v>
      </c>
      <c r="R202" s="140">
        <f t="shared" si="32"/>
        <v>0</v>
      </c>
      <c r="S202" s="140">
        <v>0</v>
      </c>
      <c r="T202" s="141">
        <f t="shared" si="33"/>
        <v>0</v>
      </c>
      <c r="AR202" s="142" t="s">
        <v>1727</v>
      </c>
      <c r="AT202" s="142" t="s">
        <v>644</v>
      </c>
      <c r="AU202" s="142" t="s">
        <v>86</v>
      </c>
      <c r="AY202" s="16" t="s">
        <v>162</v>
      </c>
      <c r="BE202" s="143">
        <f t="shared" si="34"/>
        <v>0</v>
      </c>
      <c r="BF202" s="143">
        <f t="shared" si="35"/>
        <v>0</v>
      </c>
      <c r="BG202" s="143">
        <f t="shared" si="36"/>
        <v>0</v>
      </c>
      <c r="BH202" s="143">
        <f t="shared" si="37"/>
        <v>0</v>
      </c>
      <c r="BI202" s="143">
        <f t="shared" si="38"/>
        <v>0</v>
      </c>
      <c r="BJ202" s="16" t="s">
        <v>86</v>
      </c>
      <c r="BK202" s="143">
        <f t="shared" si="39"/>
        <v>0</v>
      </c>
      <c r="BL202" s="16" t="s">
        <v>489</v>
      </c>
      <c r="BM202" s="142" t="s">
        <v>1198</v>
      </c>
    </row>
    <row r="203" spans="2:65" s="1" customFormat="1" ht="24.2" customHeight="1">
      <c r="B203" s="31"/>
      <c r="C203" s="131" t="s">
        <v>839</v>
      </c>
      <c r="D203" s="131" t="s">
        <v>165</v>
      </c>
      <c r="E203" s="132" t="s">
        <v>2697</v>
      </c>
      <c r="F203" s="133" t="s">
        <v>3596</v>
      </c>
      <c r="G203" s="134" t="s">
        <v>644</v>
      </c>
      <c r="H203" s="135">
        <v>50</v>
      </c>
      <c r="I203" s="136"/>
      <c r="J203" s="137">
        <f t="shared" si="30"/>
        <v>0</v>
      </c>
      <c r="K203" s="133" t="s">
        <v>1</v>
      </c>
      <c r="L203" s="31"/>
      <c r="M203" s="138" t="s">
        <v>1</v>
      </c>
      <c r="N203" s="139" t="s">
        <v>43</v>
      </c>
      <c r="P203" s="140">
        <f t="shared" si="31"/>
        <v>0</v>
      </c>
      <c r="Q203" s="140">
        <v>0</v>
      </c>
      <c r="R203" s="140">
        <f t="shared" si="32"/>
        <v>0</v>
      </c>
      <c r="S203" s="140">
        <v>0</v>
      </c>
      <c r="T203" s="141">
        <f t="shared" si="33"/>
        <v>0</v>
      </c>
      <c r="AR203" s="142" t="s">
        <v>489</v>
      </c>
      <c r="AT203" s="142" t="s">
        <v>165</v>
      </c>
      <c r="AU203" s="142" t="s">
        <v>86</v>
      </c>
      <c r="AY203" s="16" t="s">
        <v>162</v>
      </c>
      <c r="BE203" s="143">
        <f t="shared" si="34"/>
        <v>0</v>
      </c>
      <c r="BF203" s="143">
        <f t="shared" si="35"/>
        <v>0</v>
      </c>
      <c r="BG203" s="143">
        <f t="shared" si="36"/>
        <v>0</v>
      </c>
      <c r="BH203" s="143">
        <f t="shared" si="37"/>
        <v>0</v>
      </c>
      <c r="BI203" s="143">
        <f t="shared" si="38"/>
        <v>0</v>
      </c>
      <c r="BJ203" s="16" t="s">
        <v>86</v>
      </c>
      <c r="BK203" s="143">
        <f t="shared" si="39"/>
        <v>0</v>
      </c>
      <c r="BL203" s="16" t="s">
        <v>489</v>
      </c>
      <c r="BM203" s="142" t="s">
        <v>1206</v>
      </c>
    </row>
    <row r="204" spans="2:65" s="1" customFormat="1" ht="24.2" customHeight="1">
      <c r="B204" s="31"/>
      <c r="C204" s="173" t="s">
        <v>843</v>
      </c>
      <c r="D204" s="173" t="s">
        <v>644</v>
      </c>
      <c r="E204" s="174" t="s">
        <v>2699</v>
      </c>
      <c r="F204" s="175" t="s">
        <v>3596</v>
      </c>
      <c r="G204" s="176" t="s">
        <v>644</v>
      </c>
      <c r="H204" s="177">
        <v>50</v>
      </c>
      <c r="I204" s="178"/>
      <c r="J204" s="179">
        <f t="shared" si="30"/>
        <v>0</v>
      </c>
      <c r="K204" s="175" t="s">
        <v>1</v>
      </c>
      <c r="L204" s="180"/>
      <c r="M204" s="181" t="s">
        <v>1</v>
      </c>
      <c r="N204" s="182" t="s">
        <v>43</v>
      </c>
      <c r="P204" s="140">
        <f t="shared" si="31"/>
        <v>0</v>
      </c>
      <c r="Q204" s="140">
        <v>0</v>
      </c>
      <c r="R204" s="140">
        <f t="shared" si="32"/>
        <v>0</v>
      </c>
      <c r="S204" s="140">
        <v>0</v>
      </c>
      <c r="T204" s="141">
        <f t="shared" si="33"/>
        <v>0</v>
      </c>
      <c r="AR204" s="142" t="s">
        <v>1727</v>
      </c>
      <c r="AT204" s="142" t="s">
        <v>644</v>
      </c>
      <c r="AU204" s="142" t="s">
        <v>86</v>
      </c>
      <c r="AY204" s="16" t="s">
        <v>162</v>
      </c>
      <c r="BE204" s="143">
        <f t="shared" si="34"/>
        <v>0</v>
      </c>
      <c r="BF204" s="143">
        <f t="shared" si="35"/>
        <v>0</v>
      </c>
      <c r="BG204" s="143">
        <f t="shared" si="36"/>
        <v>0</v>
      </c>
      <c r="BH204" s="143">
        <f t="shared" si="37"/>
        <v>0</v>
      </c>
      <c r="BI204" s="143">
        <f t="shared" si="38"/>
        <v>0</v>
      </c>
      <c r="BJ204" s="16" t="s">
        <v>86</v>
      </c>
      <c r="BK204" s="143">
        <f t="shared" si="39"/>
        <v>0</v>
      </c>
      <c r="BL204" s="16" t="s">
        <v>489</v>
      </c>
      <c r="BM204" s="142" t="s">
        <v>1214</v>
      </c>
    </row>
    <row r="205" spans="2:65" s="1" customFormat="1" ht="16.5" customHeight="1">
      <c r="B205" s="31"/>
      <c r="C205" s="131" t="s">
        <v>848</v>
      </c>
      <c r="D205" s="131" t="s">
        <v>165</v>
      </c>
      <c r="E205" s="132" t="s">
        <v>3597</v>
      </c>
      <c r="F205" s="133" t="s">
        <v>3598</v>
      </c>
      <c r="G205" s="134" t="s">
        <v>644</v>
      </c>
      <c r="H205" s="135">
        <v>25</v>
      </c>
      <c r="I205" s="136"/>
      <c r="J205" s="137">
        <f t="shared" si="30"/>
        <v>0</v>
      </c>
      <c r="K205" s="133" t="s">
        <v>1</v>
      </c>
      <c r="L205" s="31"/>
      <c r="M205" s="138" t="s">
        <v>1</v>
      </c>
      <c r="N205" s="139" t="s">
        <v>43</v>
      </c>
      <c r="P205" s="140">
        <f t="shared" si="31"/>
        <v>0</v>
      </c>
      <c r="Q205" s="140">
        <v>0</v>
      </c>
      <c r="R205" s="140">
        <f t="shared" si="32"/>
        <v>0</v>
      </c>
      <c r="S205" s="140">
        <v>0</v>
      </c>
      <c r="T205" s="141">
        <f t="shared" si="33"/>
        <v>0</v>
      </c>
      <c r="AR205" s="142" t="s">
        <v>489</v>
      </c>
      <c r="AT205" s="142" t="s">
        <v>165</v>
      </c>
      <c r="AU205" s="142" t="s">
        <v>86</v>
      </c>
      <c r="AY205" s="16" t="s">
        <v>162</v>
      </c>
      <c r="BE205" s="143">
        <f t="shared" si="34"/>
        <v>0</v>
      </c>
      <c r="BF205" s="143">
        <f t="shared" si="35"/>
        <v>0</v>
      </c>
      <c r="BG205" s="143">
        <f t="shared" si="36"/>
        <v>0</v>
      </c>
      <c r="BH205" s="143">
        <f t="shared" si="37"/>
        <v>0</v>
      </c>
      <c r="BI205" s="143">
        <f t="shared" si="38"/>
        <v>0</v>
      </c>
      <c r="BJ205" s="16" t="s">
        <v>86</v>
      </c>
      <c r="BK205" s="143">
        <f t="shared" si="39"/>
        <v>0</v>
      </c>
      <c r="BL205" s="16" t="s">
        <v>489</v>
      </c>
      <c r="BM205" s="142" t="s">
        <v>1223</v>
      </c>
    </row>
    <row r="206" spans="2:65" s="1" customFormat="1" ht="16.5" customHeight="1">
      <c r="B206" s="31"/>
      <c r="C206" s="173" t="s">
        <v>853</v>
      </c>
      <c r="D206" s="173" t="s">
        <v>644</v>
      </c>
      <c r="E206" s="174" t="s">
        <v>2703</v>
      </c>
      <c r="F206" s="175" t="s">
        <v>3598</v>
      </c>
      <c r="G206" s="176" t="s">
        <v>644</v>
      </c>
      <c r="H206" s="177">
        <v>25</v>
      </c>
      <c r="I206" s="178"/>
      <c r="J206" s="179">
        <f t="shared" si="30"/>
        <v>0</v>
      </c>
      <c r="K206" s="175" t="s">
        <v>1</v>
      </c>
      <c r="L206" s="180"/>
      <c r="M206" s="181" t="s">
        <v>1</v>
      </c>
      <c r="N206" s="182" t="s">
        <v>43</v>
      </c>
      <c r="P206" s="140">
        <f t="shared" si="31"/>
        <v>0</v>
      </c>
      <c r="Q206" s="140">
        <v>0</v>
      </c>
      <c r="R206" s="140">
        <f t="shared" si="32"/>
        <v>0</v>
      </c>
      <c r="S206" s="140">
        <v>0</v>
      </c>
      <c r="T206" s="141">
        <f t="shared" si="33"/>
        <v>0</v>
      </c>
      <c r="AR206" s="142" t="s">
        <v>1727</v>
      </c>
      <c r="AT206" s="142" t="s">
        <v>644</v>
      </c>
      <c r="AU206" s="142" t="s">
        <v>86</v>
      </c>
      <c r="AY206" s="16" t="s">
        <v>162</v>
      </c>
      <c r="BE206" s="143">
        <f t="shared" si="34"/>
        <v>0</v>
      </c>
      <c r="BF206" s="143">
        <f t="shared" si="35"/>
        <v>0</v>
      </c>
      <c r="BG206" s="143">
        <f t="shared" si="36"/>
        <v>0</v>
      </c>
      <c r="BH206" s="143">
        <f t="shared" si="37"/>
        <v>0</v>
      </c>
      <c r="BI206" s="143">
        <f t="shared" si="38"/>
        <v>0</v>
      </c>
      <c r="BJ206" s="16" t="s">
        <v>86</v>
      </c>
      <c r="BK206" s="143">
        <f t="shared" si="39"/>
        <v>0</v>
      </c>
      <c r="BL206" s="16" t="s">
        <v>489</v>
      </c>
      <c r="BM206" s="142" t="s">
        <v>1232</v>
      </c>
    </row>
    <row r="207" spans="2:65" s="1" customFormat="1" ht="16.5" customHeight="1">
      <c r="B207" s="31"/>
      <c r="C207" s="131" t="s">
        <v>858</v>
      </c>
      <c r="D207" s="131" t="s">
        <v>165</v>
      </c>
      <c r="E207" s="132" t="s">
        <v>2705</v>
      </c>
      <c r="F207" s="133" t="s">
        <v>3599</v>
      </c>
      <c r="G207" s="134" t="s">
        <v>644</v>
      </c>
      <c r="H207" s="135">
        <v>150</v>
      </c>
      <c r="I207" s="136"/>
      <c r="J207" s="137">
        <f t="shared" si="30"/>
        <v>0</v>
      </c>
      <c r="K207" s="133" t="s">
        <v>1</v>
      </c>
      <c r="L207" s="31"/>
      <c r="M207" s="138" t="s">
        <v>1</v>
      </c>
      <c r="N207" s="139" t="s">
        <v>43</v>
      </c>
      <c r="P207" s="140">
        <f t="shared" si="31"/>
        <v>0</v>
      </c>
      <c r="Q207" s="140">
        <v>0</v>
      </c>
      <c r="R207" s="140">
        <f t="shared" si="32"/>
        <v>0</v>
      </c>
      <c r="S207" s="140">
        <v>0</v>
      </c>
      <c r="T207" s="141">
        <f t="shared" si="33"/>
        <v>0</v>
      </c>
      <c r="AR207" s="142" t="s">
        <v>489</v>
      </c>
      <c r="AT207" s="142" t="s">
        <v>165</v>
      </c>
      <c r="AU207" s="142" t="s">
        <v>86</v>
      </c>
      <c r="AY207" s="16" t="s">
        <v>162</v>
      </c>
      <c r="BE207" s="143">
        <f t="shared" si="34"/>
        <v>0</v>
      </c>
      <c r="BF207" s="143">
        <f t="shared" si="35"/>
        <v>0</v>
      </c>
      <c r="BG207" s="143">
        <f t="shared" si="36"/>
        <v>0</v>
      </c>
      <c r="BH207" s="143">
        <f t="shared" si="37"/>
        <v>0</v>
      </c>
      <c r="BI207" s="143">
        <f t="shared" si="38"/>
        <v>0</v>
      </c>
      <c r="BJ207" s="16" t="s">
        <v>86</v>
      </c>
      <c r="BK207" s="143">
        <f t="shared" si="39"/>
        <v>0</v>
      </c>
      <c r="BL207" s="16" t="s">
        <v>489</v>
      </c>
      <c r="BM207" s="142" t="s">
        <v>1240</v>
      </c>
    </row>
    <row r="208" spans="2:65" s="1" customFormat="1" ht="16.5" customHeight="1">
      <c r="B208" s="31"/>
      <c r="C208" s="173" t="s">
        <v>863</v>
      </c>
      <c r="D208" s="173" t="s">
        <v>644</v>
      </c>
      <c r="E208" s="174" t="s">
        <v>3600</v>
      </c>
      <c r="F208" s="175" t="s">
        <v>3599</v>
      </c>
      <c r="G208" s="176" t="s">
        <v>644</v>
      </c>
      <c r="H208" s="177">
        <v>150</v>
      </c>
      <c r="I208" s="178"/>
      <c r="J208" s="179">
        <f t="shared" si="30"/>
        <v>0</v>
      </c>
      <c r="K208" s="175" t="s">
        <v>1</v>
      </c>
      <c r="L208" s="180"/>
      <c r="M208" s="181" t="s">
        <v>1</v>
      </c>
      <c r="N208" s="182" t="s">
        <v>43</v>
      </c>
      <c r="P208" s="140">
        <f t="shared" si="31"/>
        <v>0</v>
      </c>
      <c r="Q208" s="140">
        <v>0</v>
      </c>
      <c r="R208" s="140">
        <f t="shared" si="32"/>
        <v>0</v>
      </c>
      <c r="S208" s="140">
        <v>0</v>
      </c>
      <c r="T208" s="141">
        <f t="shared" si="33"/>
        <v>0</v>
      </c>
      <c r="AR208" s="142" t="s">
        <v>1727</v>
      </c>
      <c r="AT208" s="142" t="s">
        <v>644</v>
      </c>
      <c r="AU208" s="142" t="s">
        <v>86</v>
      </c>
      <c r="AY208" s="16" t="s">
        <v>162</v>
      </c>
      <c r="BE208" s="143">
        <f t="shared" si="34"/>
        <v>0</v>
      </c>
      <c r="BF208" s="143">
        <f t="shared" si="35"/>
        <v>0</v>
      </c>
      <c r="BG208" s="143">
        <f t="shared" si="36"/>
        <v>0</v>
      </c>
      <c r="BH208" s="143">
        <f t="shared" si="37"/>
        <v>0</v>
      </c>
      <c r="BI208" s="143">
        <f t="shared" si="38"/>
        <v>0</v>
      </c>
      <c r="BJ208" s="16" t="s">
        <v>86</v>
      </c>
      <c r="BK208" s="143">
        <f t="shared" si="39"/>
        <v>0</v>
      </c>
      <c r="BL208" s="16" t="s">
        <v>489</v>
      </c>
      <c r="BM208" s="142" t="s">
        <v>1249</v>
      </c>
    </row>
    <row r="209" spans="2:65" s="1" customFormat="1" ht="16.5" customHeight="1">
      <c r="B209" s="31"/>
      <c r="C209" s="131" t="s">
        <v>870</v>
      </c>
      <c r="D209" s="131" t="s">
        <v>165</v>
      </c>
      <c r="E209" s="132" t="s">
        <v>2710</v>
      </c>
      <c r="F209" s="133" t="s">
        <v>3601</v>
      </c>
      <c r="G209" s="134" t="s">
        <v>644</v>
      </c>
      <c r="H209" s="135">
        <v>100</v>
      </c>
      <c r="I209" s="136"/>
      <c r="J209" s="137">
        <f t="shared" si="30"/>
        <v>0</v>
      </c>
      <c r="K209" s="133" t="s">
        <v>1</v>
      </c>
      <c r="L209" s="31"/>
      <c r="M209" s="138" t="s">
        <v>1</v>
      </c>
      <c r="N209" s="139" t="s">
        <v>43</v>
      </c>
      <c r="P209" s="140">
        <f t="shared" si="31"/>
        <v>0</v>
      </c>
      <c r="Q209" s="140">
        <v>0</v>
      </c>
      <c r="R209" s="140">
        <f t="shared" si="32"/>
        <v>0</v>
      </c>
      <c r="S209" s="140">
        <v>0</v>
      </c>
      <c r="T209" s="141">
        <f t="shared" si="33"/>
        <v>0</v>
      </c>
      <c r="AR209" s="142" t="s">
        <v>489</v>
      </c>
      <c r="AT209" s="142" t="s">
        <v>165</v>
      </c>
      <c r="AU209" s="142" t="s">
        <v>86</v>
      </c>
      <c r="AY209" s="16" t="s">
        <v>162</v>
      </c>
      <c r="BE209" s="143">
        <f t="shared" si="34"/>
        <v>0</v>
      </c>
      <c r="BF209" s="143">
        <f t="shared" si="35"/>
        <v>0</v>
      </c>
      <c r="BG209" s="143">
        <f t="shared" si="36"/>
        <v>0</v>
      </c>
      <c r="BH209" s="143">
        <f t="shared" si="37"/>
        <v>0</v>
      </c>
      <c r="BI209" s="143">
        <f t="shared" si="38"/>
        <v>0</v>
      </c>
      <c r="BJ209" s="16" t="s">
        <v>86</v>
      </c>
      <c r="BK209" s="143">
        <f t="shared" si="39"/>
        <v>0</v>
      </c>
      <c r="BL209" s="16" t="s">
        <v>489</v>
      </c>
      <c r="BM209" s="142" t="s">
        <v>1258</v>
      </c>
    </row>
    <row r="210" spans="2:65" s="1" customFormat="1" ht="16.5" customHeight="1">
      <c r="B210" s="31"/>
      <c r="C210" s="173" t="s">
        <v>875</v>
      </c>
      <c r="D210" s="173" t="s">
        <v>644</v>
      </c>
      <c r="E210" s="174" t="s">
        <v>2712</v>
      </c>
      <c r="F210" s="175" t="s">
        <v>3601</v>
      </c>
      <c r="G210" s="176" t="s">
        <v>644</v>
      </c>
      <c r="H210" s="177">
        <v>100</v>
      </c>
      <c r="I210" s="178"/>
      <c r="J210" s="179">
        <f t="shared" si="30"/>
        <v>0</v>
      </c>
      <c r="K210" s="175" t="s">
        <v>1</v>
      </c>
      <c r="L210" s="180"/>
      <c r="M210" s="181" t="s">
        <v>1</v>
      </c>
      <c r="N210" s="182" t="s">
        <v>43</v>
      </c>
      <c r="P210" s="140">
        <f t="shared" si="31"/>
        <v>0</v>
      </c>
      <c r="Q210" s="140">
        <v>0</v>
      </c>
      <c r="R210" s="140">
        <f t="shared" si="32"/>
        <v>0</v>
      </c>
      <c r="S210" s="140">
        <v>0</v>
      </c>
      <c r="T210" s="141">
        <f t="shared" si="33"/>
        <v>0</v>
      </c>
      <c r="AR210" s="142" t="s">
        <v>1727</v>
      </c>
      <c r="AT210" s="142" t="s">
        <v>644</v>
      </c>
      <c r="AU210" s="142" t="s">
        <v>86</v>
      </c>
      <c r="AY210" s="16" t="s">
        <v>162</v>
      </c>
      <c r="BE210" s="143">
        <f t="shared" si="34"/>
        <v>0</v>
      </c>
      <c r="BF210" s="143">
        <f t="shared" si="35"/>
        <v>0</v>
      </c>
      <c r="BG210" s="143">
        <f t="shared" si="36"/>
        <v>0</v>
      </c>
      <c r="BH210" s="143">
        <f t="shared" si="37"/>
        <v>0</v>
      </c>
      <c r="BI210" s="143">
        <f t="shared" si="38"/>
        <v>0</v>
      </c>
      <c r="BJ210" s="16" t="s">
        <v>86</v>
      </c>
      <c r="BK210" s="143">
        <f t="shared" si="39"/>
        <v>0</v>
      </c>
      <c r="BL210" s="16" t="s">
        <v>489</v>
      </c>
      <c r="BM210" s="142" t="s">
        <v>1266</v>
      </c>
    </row>
    <row r="211" spans="2:65" s="1" customFormat="1" ht="16.5" customHeight="1">
      <c r="B211" s="31"/>
      <c r="C211" s="131" t="s">
        <v>882</v>
      </c>
      <c r="D211" s="131" t="s">
        <v>165</v>
      </c>
      <c r="E211" s="132" t="s">
        <v>2713</v>
      </c>
      <c r="F211" s="133" t="s">
        <v>3602</v>
      </c>
      <c r="G211" s="134" t="s">
        <v>644</v>
      </c>
      <c r="H211" s="135">
        <v>20</v>
      </c>
      <c r="I211" s="136"/>
      <c r="J211" s="137">
        <f t="shared" si="30"/>
        <v>0</v>
      </c>
      <c r="K211" s="133" t="s">
        <v>1</v>
      </c>
      <c r="L211" s="31"/>
      <c r="M211" s="138" t="s">
        <v>1</v>
      </c>
      <c r="N211" s="139" t="s">
        <v>43</v>
      </c>
      <c r="P211" s="140">
        <f t="shared" si="31"/>
        <v>0</v>
      </c>
      <c r="Q211" s="140">
        <v>0</v>
      </c>
      <c r="R211" s="140">
        <f t="shared" si="32"/>
        <v>0</v>
      </c>
      <c r="S211" s="140">
        <v>0</v>
      </c>
      <c r="T211" s="141">
        <f t="shared" si="33"/>
        <v>0</v>
      </c>
      <c r="AR211" s="142" t="s">
        <v>489</v>
      </c>
      <c r="AT211" s="142" t="s">
        <v>165</v>
      </c>
      <c r="AU211" s="142" t="s">
        <v>86</v>
      </c>
      <c r="AY211" s="16" t="s">
        <v>162</v>
      </c>
      <c r="BE211" s="143">
        <f t="shared" si="34"/>
        <v>0</v>
      </c>
      <c r="BF211" s="143">
        <f t="shared" si="35"/>
        <v>0</v>
      </c>
      <c r="BG211" s="143">
        <f t="shared" si="36"/>
        <v>0</v>
      </c>
      <c r="BH211" s="143">
        <f t="shared" si="37"/>
        <v>0</v>
      </c>
      <c r="BI211" s="143">
        <f t="shared" si="38"/>
        <v>0</v>
      </c>
      <c r="BJ211" s="16" t="s">
        <v>86</v>
      </c>
      <c r="BK211" s="143">
        <f t="shared" si="39"/>
        <v>0</v>
      </c>
      <c r="BL211" s="16" t="s">
        <v>489</v>
      </c>
      <c r="BM211" s="142" t="s">
        <v>1274</v>
      </c>
    </row>
    <row r="212" spans="2:65" s="1" customFormat="1" ht="16.5" customHeight="1">
      <c r="B212" s="31"/>
      <c r="C212" s="173" t="s">
        <v>887</v>
      </c>
      <c r="D212" s="173" t="s">
        <v>644</v>
      </c>
      <c r="E212" s="174" t="s">
        <v>2715</v>
      </c>
      <c r="F212" s="175" t="s">
        <v>3602</v>
      </c>
      <c r="G212" s="176" t="s">
        <v>644</v>
      </c>
      <c r="H212" s="177">
        <v>20</v>
      </c>
      <c r="I212" s="178"/>
      <c r="J212" s="179">
        <f t="shared" si="30"/>
        <v>0</v>
      </c>
      <c r="K212" s="175" t="s">
        <v>1</v>
      </c>
      <c r="L212" s="180"/>
      <c r="M212" s="181" t="s">
        <v>1</v>
      </c>
      <c r="N212" s="182" t="s">
        <v>43</v>
      </c>
      <c r="P212" s="140">
        <f t="shared" si="31"/>
        <v>0</v>
      </c>
      <c r="Q212" s="140">
        <v>0</v>
      </c>
      <c r="R212" s="140">
        <f t="shared" si="32"/>
        <v>0</v>
      </c>
      <c r="S212" s="140">
        <v>0</v>
      </c>
      <c r="T212" s="141">
        <f t="shared" si="33"/>
        <v>0</v>
      </c>
      <c r="AR212" s="142" t="s">
        <v>1727</v>
      </c>
      <c r="AT212" s="142" t="s">
        <v>644</v>
      </c>
      <c r="AU212" s="142" t="s">
        <v>86</v>
      </c>
      <c r="AY212" s="16" t="s">
        <v>162</v>
      </c>
      <c r="BE212" s="143">
        <f t="shared" si="34"/>
        <v>0</v>
      </c>
      <c r="BF212" s="143">
        <f t="shared" si="35"/>
        <v>0</v>
      </c>
      <c r="BG212" s="143">
        <f t="shared" si="36"/>
        <v>0</v>
      </c>
      <c r="BH212" s="143">
        <f t="shared" si="37"/>
        <v>0</v>
      </c>
      <c r="BI212" s="143">
        <f t="shared" si="38"/>
        <v>0</v>
      </c>
      <c r="BJ212" s="16" t="s">
        <v>86</v>
      </c>
      <c r="BK212" s="143">
        <f t="shared" si="39"/>
        <v>0</v>
      </c>
      <c r="BL212" s="16" t="s">
        <v>489</v>
      </c>
      <c r="BM212" s="142" t="s">
        <v>1283</v>
      </c>
    </row>
    <row r="213" spans="2:65" s="1" customFormat="1" ht="16.5" customHeight="1">
      <c r="B213" s="31"/>
      <c r="C213" s="131" t="s">
        <v>893</v>
      </c>
      <c r="D213" s="131" t="s">
        <v>165</v>
      </c>
      <c r="E213" s="132" t="s">
        <v>2716</v>
      </c>
      <c r="F213" s="133" t="s">
        <v>3603</v>
      </c>
      <c r="G213" s="134" t="s">
        <v>644</v>
      </c>
      <c r="H213" s="135">
        <v>60</v>
      </c>
      <c r="I213" s="136"/>
      <c r="J213" s="137">
        <f t="shared" si="30"/>
        <v>0</v>
      </c>
      <c r="K213" s="133" t="s">
        <v>1</v>
      </c>
      <c r="L213" s="31"/>
      <c r="M213" s="138" t="s">
        <v>1</v>
      </c>
      <c r="N213" s="139" t="s">
        <v>43</v>
      </c>
      <c r="P213" s="140">
        <f t="shared" si="31"/>
        <v>0</v>
      </c>
      <c r="Q213" s="140">
        <v>0</v>
      </c>
      <c r="R213" s="140">
        <f t="shared" si="32"/>
        <v>0</v>
      </c>
      <c r="S213" s="140">
        <v>0</v>
      </c>
      <c r="T213" s="141">
        <f t="shared" si="33"/>
        <v>0</v>
      </c>
      <c r="AR213" s="142" t="s">
        <v>489</v>
      </c>
      <c r="AT213" s="142" t="s">
        <v>165</v>
      </c>
      <c r="AU213" s="142" t="s">
        <v>86</v>
      </c>
      <c r="AY213" s="16" t="s">
        <v>162</v>
      </c>
      <c r="BE213" s="143">
        <f t="shared" si="34"/>
        <v>0</v>
      </c>
      <c r="BF213" s="143">
        <f t="shared" si="35"/>
        <v>0</v>
      </c>
      <c r="BG213" s="143">
        <f t="shared" si="36"/>
        <v>0</v>
      </c>
      <c r="BH213" s="143">
        <f t="shared" si="37"/>
        <v>0</v>
      </c>
      <c r="BI213" s="143">
        <f t="shared" si="38"/>
        <v>0</v>
      </c>
      <c r="BJ213" s="16" t="s">
        <v>86</v>
      </c>
      <c r="BK213" s="143">
        <f t="shared" si="39"/>
        <v>0</v>
      </c>
      <c r="BL213" s="16" t="s">
        <v>489</v>
      </c>
      <c r="BM213" s="142" t="s">
        <v>1291</v>
      </c>
    </row>
    <row r="214" spans="2:65" s="1" customFormat="1" ht="16.5" customHeight="1">
      <c r="B214" s="31"/>
      <c r="C214" s="173" t="s">
        <v>899</v>
      </c>
      <c r="D214" s="173" t="s">
        <v>644</v>
      </c>
      <c r="E214" s="174" t="s">
        <v>3604</v>
      </c>
      <c r="F214" s="175" t="s">
        <v>3603</v>
      </c>
      <c r="G214" s="176" t="s">
        <v>644</v>
      </c>
      <c r="H214" s="177">
        <v>60</v>
      </c>
      <c r="I214" s="178"/>
      <c r="J214" s="179">
        <f t="shared" si="30"/>
        <v>0</v>
      </c>
      <c r="K214" s="175" t="s">
        <v>1</v>
      </c>
      <c r="L214" s="180"/>
      <c r="M214" s="181" t="s">
        <v>1</v>
      </c>
      <c r="N214" s="182" t="s">
        <v>43</v>
      </c>
      <c r="P214" s="140">
        <f t="shared" si="31"/>
        <v>0</v>
      </c>
      <c r="Q214" s="140">
        <v>0</v>
      </c>
      <c r="R214" s="140">
        <f t="shared" si="32"/>
        <v>0</v>
      </c>
      <c r="S214" s="140">
        <v>0</v>
      </c>
      <c r="T214" s="141">
        <f t="shared" si="33"/>
        <v>0</v>
      </c>
      <c r="AR214" s="142" t="s">
        <v>1727</v>
      </c>
      <c r="AT214" s="142" t="s">
        <v>644</v>
      </c>
      <c r="AU214" s="142" t="s">
        <v>86</v>
      </c>
      <c r="AY214" s="16" t="s">
        <v>162</v>
      </c>
      <c r="BE214" s="143">
        <f t="shared" si="34"/>
        <v>0</v>
      </c>
      <c r="BF214" s="143">
        <f t="shared" si="35"/>
        <v>0</v>
      </c>
      <c r="BG214" s="143">
        <f t="shared" si="36"/>
        <v>0</v>
      </c>
      <c r="BH214" s="143">
        <f t="shared" si="37"/>
        <v>0</v>
      </c>
      <c r="BI214" s="143">
        <f t="shared" si="38"/>
        <v>0</v>
      </c>
      <c r="BJ214" s="16" t="s">
        <v>86</v>
      </c>
      <c r="BK214" s="143">
        <f t="shared" si="39"/>
        <v>0</v>
      </c>
      <c r="BL214" s="16" t="s">
        <v>489</v>
      </c>
      <c r="BM214" s="142" t="s">
        <v>1300</v>
      </c>
    </row>
    <row r="215" spans="2:65" s="1" customFormat="1" ht="16.5" customHeight="1">
      <c r="B215" s="31"/>
      <c r="C215" s="131" t="s">
        <v>903</v>
      </c>
      <c r="D215" s="131" t="s">
        <v>165</v>
      </c>
      <c r="E215" s="132" t="s">
        <v>2719</v>
      </c>
      <c r="F215" s="133" t="s">
        <v>3605</v>
      </c>
      <c r="G215" s="134" t="s">
        <v>644</v>
      </c>
      <c r="H215" s="135">
        <v>160</v>
      </c>
      <c r="I215" s="136"/>
      <c r="J215" s="137">
        <f t="shared" si="30"/>
        <v>0</v>
      </c>
      <c r="K215" s="133" t="s">
        <v>1</v>
      </c>
      <c r="L215" s="31"/>
      <c r="M215" s="138" t="s">
        <v>1</v>
      </c>
      <c r="N215" s="139" t="s">
        <v>43</v>
      </c>
      <c r="P215" s="140">
        <f t="shared" si="31"/>
        <v>0</v>
      </c>
      <c r="Q215" s="140">
        <v>0</v>
      </c>
      <c r="R215" s="140">
        <f t="shared" si="32"/>
        <v>0</v>
      </c>
      <c r="S215" s="140">
        <v>0</v>
      </c>
      <c r="T215" s="141">
        <f t="shared" si="33"/>
        <v>0</v>
      </c>
      <c r="AR215" s="142" t="s">
        <v>489</v>
      </c>
      <c r="AT215" s="142" t="s">
        <v>165</v>
      </c>
      <c r="AU215" s="142" t="s">
        <v>86</v>
      </c>
      <c r="AY215" s="16" t="s">
        <v>162</v>
      </c>
      <c r="BE215" s="143">
        <f t="shared" si="34"/>
        <v>0</v>
      </c>
      <c r="BF215" s="143">
        <f t="shared" si="35"/>
        <v>0</v>
      </c>
      <c r="BG215" s="143">
        <f t="shared" si="36"/>
        <v>0</v>
      </c>
      <c r="BH215" s="143">
        <f t="shared" si="37"/>
        <v>0</v>
      </c>
      <c r="BI215" s="143">
        <f t="shared" si="38"/>
        <v>0</v>
      </c>
      <c r="BJ215" s="16" t="s">
        <v>86</v>
      </c>
      <c r="BK215" s="143">
        <f t="shared" si="39"/>
        <v>0</v>
      </c>
      <c r="BL215" s="16" t="s">
        <v>489</v>
      </c>
      <c r="BM215" s="142" t="s">
        <v>1310</v>
      </c>
    </row>
    <row r="216" spans="2:65" s="1" customFormat="1" ht="16.5" customHeight="1">
      <c r="B216" s="31"/>
      <c r="C216" s="173" t="s">
        <v>908</v>
      </c>
      <c r="D216" s="173" t="s">
        <v>644</v>
      </c>
      <c r="E216" s="174" t="s">
        <v>3606</v>
      </c>
      <c r="F216" s="175" t="s">
        <v>3605</v>
      </c>
      <c r="G216" s="176" t="s">
        <v>644</v>
      </c>
      <c r="H216" s="177">
        <v>160</v>
      </c>
      <c r="I216" s="178"/>
      <c r="J216" s="179">
        <f t="shared" si="30"/>
        <v>0</v>
      </c>
      <c r="K216" s="175" t="s">
        <v>1</v>
      </c>
      <c r="L216" s="180"/>
      <c r="M216" s="181" t="s">
        <v>1</v>
      </c>
      <c r="N216" s="182" t="s">
        <v>43</v>
      </c>
      <c r="P216" s="140">
        <f t="shared" si="31"/>
        <v>0</v>
      </c>
      <c r="Q216" s="140">
        <v>0</v>
      </c>
      <c r="R216" s="140">
        <f t="shared" si="32"/>
        <v>0</v>
      </c>
      <c r="S216" s="140">
        <v>0</v>
      </c>
      <c r="T216" s="141">
        <f t="shared" si="33"/>
        <v>0</v>
      </c>
      <c r="AR216" s="142" t="s">
        <v>1727</v>
      </c>
      <c r="AT216" s="142" t="s">
        <v>644</v>
      </c>
      <c r="AU216" s="142" t="s">
        <v>86</v>
      </c>
      <c r="AY216" s="16" t="s">
        <v>162</v>
      </c>
      <c r="BE216" s="143">
        <f t="shared" si="34"/>
        <v>0</v>
      </c>
      <c r="BF216" s="143">
        <f t="shared" si="35"/>
        <v>0</v>
      </c>
      <c r="BG216" s="143">
        <f t="shared" si="36"/>
        <v>0</v>
      </c>
      <c r="BH216" s="143">
        <f t="shared" si="37"/>
        <v>0</v>
      </c>
      <c r="BI216" s="143">
        <f t="shared" si="38"/>
        <v>0</v>
      </c>
      <c r="BJ216" s="16" t="s">
        <v>86</v>
      </c>
      <c r="BK216" s="143">
        <f t="shared" si="39"/>
        <v>0</v>
      </c>
      <c r="BL216" s="16" t="s">
        <v>489</v>
      </c>
      <c r="BM216" s="142" t="s">
        <v>1320</v>
      </c>
    </row>
    <row r="217" spans="2:65" s="1" customFormat="1" ht="16.5" customHeight="1">
      <c r="B217" s="31"/>
      <c r="C217" s="131" t="s">
        <v>912</v>
      </c>
      <c r="D217" s="131" t="s">
        <v>165</v>
      </c>
      <c r="E217" s="132" t="s">
        <v>2722</v>
      </c>
      <c r="F217" s="133" t="s">
        <v>3607</v>
      </c>
      <c r="G217" s="134" t="s">
        <v>644</v>
      </c>
      <c r="H217" s="135">
        <v>80</v>
      </c>
      <c r="I217" s="136"/>
      <c r="J217" s="137">
        <f t="shared" si="30"/>
        <v>0</v>
      </c>
      <c r="K217" s="133" t="s">
        <v>1</v>
      </c>
      <c r="L217" s="31"/>
      <c r="M217" s="138" t="s">
        <v>1</v>
      </c>
      <c r="N217" s="139" t="s">
        <v>43</v>
      </c>
      <c r="P217" s="140">
        <f t="shared" si="31"/>
        <v>0</v>
      </c>
      <c r="Q217" s="140">
        <v>0</v>
      </c>
      <c r="R217" s="140">
        <f t="shared" si="32"/>
        <v>0</v>
      </c>
      <c r="S217" s="140">
        <v>0</v>
      </c>
      <c r="T217" s="141">
        <f t="shared" si="33"/>
        <v>0</v>
      </c>
      <c r="AR217" s="142" t="s">
        <v>489</v>
      </c>
      <c r="AT217" s="142" t="s">
        <v>165</v>
      </c>
      <c r="AU217" s="142" t="s">
        <v>86</v>
      </c>
      <c r="AY217" s="16" t="s">
        <v>162</v>
      </c>
      <c r="BE217" s="143">
        <f t="shared" si="34"/>
        <v>0</v>
      </c>
      <c r="BF217" s="143">
        <f t="shared" si="35"/>
        <v>0</v>
      </c>
      <c r="BG217" s="143">
        <f t="shared" si="36"/>
        <v>0</v>
      </c>
      <c r="BH217" s="143">
        <f t="shared" si="37"/>
        <v>0</v>
      </c>
      <c r="BI217" s="143">
        <f t="shared" si="38"/>
        <v>0</v>
      </c>
      <c r="BJ217" s="16" t="s">
        <v>86</v>
      </c>
      <c r="BK217" s="143">
        <f t="shared" si="39"/>
        <v>0</v>
      </c>
      <c r="BL217" s="16" t="s">
        <v>489</v>
      </c>
      <c r="BM217" s="142" t="s">
        <v>1328</v>
      </c>
    </row>
    <row r="218" spans="2:65" s="1" customFormat="1" ht="16.5" customHeight="1">
      <c r="B218" s="31"/>
      <c r="C218" s="173" t="s">
        <v>918</v>
      </c>
      <c r="D218" s="173" t="s">
        <v>644</v>
      </c>
      <c r="E218" s="174" t="s">
        <v>2724</v>
      </c>
      <c r="F218" s="175" t="s">
        <v>3607</v>
      </c>
      <c r="G218" s="176" t="s">
        <v>644</v>
      </c>
      <c r="H218" s="177">
        <v>80</v>
      </c>
      <c r="I218" s="178"/>
      <c r="J218" s="179">
        <f t="shared" si="30"/>
        <v>0</v>
      </c>
      <c r="K218" s="175" t="s">
        <v>1</v>
      </c>
      <c r="L218" s="180"/>
      <c r="M218" s="181" t="s">
        <v>1</v>
      </c>
      <c r="N218" s="182" t="s">
        <v>43</v>
      </c>
      <c r="P218" s="140">
        <f t="shared" si="31"/>
        <v>0</v>
      </c>
      <c r="Q218" s="140">
        <v>0</v>
      </c>
      <c r="R218" s="140">
        <f t="shared" si="32"/>
        <v>0</v>
      </c>
      <c r="S218" s="140">
        <v>0</v>
      </c>
      <c r="T218" s="141">
        <f t="shared" si="33"/>
        <v>0</v>
      </c>
      <c r="AR218" s="142" t="s">
        <v>1727</v>
      </c>
      <c r="AT218" s="142" t="s">
        <v>644</v>
      </c>
      <c r="AU218" s="142" t="s">
        <v>86</v>
      </c>
      <c r="AY218" s="16" t="s">
        <v>162</v>
      </c>
      <c r="BE218" s="143">
        <f t="shared" si="34"/>
        <v>0</v>
      </c>
      <c r="BF218" s="143">
        <f t="shared" si="35"/>
        <v>0</v>
      </c>
      <c r="BG218" s="143">
        <f t="shared" si="36"/>
        <v>0</v>
      </c>
      <c r="BH218" s="143">
        <f t="shared" si="37"/>
        <v>0</v>
      </c>
      <c r="BI218" s="143">
        <f t="shared" si="38"/>
        <v>0</v>
      </c>
      <c r="BJ218" s="16" t="s">
        <v>86</v>
      </c>
      <c r="BK218" s="143">
        <f t="shared" si="39"/>
        <v>0</v>
      </c>
      <c r="BL218" s="16" t="s">
        <v>489</v>
      </c>
      <c r="BM218" s="142" t="s">
        <v>1338</v>
      </c>
    </row>
    <row r="219" spans="2:65" s="1" customFormat="1" ht="16.5" customHeight="1">
      <c r="B219" s="31"/>
      <c r="C219" s="131" t="s">
        <v>923</v>
      </c>
      <c r="D219" s="131" t="s">
        <v>165</v>
      </c>
      <c r="E219" s="132" t="s">
        <v>2725</v>
      </c>
      <c r="F219" s="133" t="s">
        <v>3608</v>
      </c>
      <c r="G219" s="134" t="s">
        <v>644</v>
      </c>
      <c r="H219" s="135">
        <v>25</v>
      </c>
      <c r="I219" s="136"/>
      <c r="J219" s="137">
        <f t="shared" si="30"/>
        <v>0</v>
      </c>
      <c r="K219" s="133" t="s">
        <v>1</v>
      </c>
      <c r="L219" s="31"/>
      <c r="M219" s="138" t="s">
        <v>1</v>
      </c>
      <c r="N219" s="139" t="s">
        <v>43</v>
      </c>
      <c r="P219" s="140">
        <f t="shared" si="31"/>
        <v>0</v>
      </c>
      <c r="Q219" s="140">
        <v>0</v>
      </c>
      <c r="R219" s="140">
        <f t="shared" si="32"/>
        <v>0</v>
      </c>
      <c r="S219" s="140">
        <v>0</v>
      </c>
      <c r="T219" s="141">
        <f t="shared" si="33"/>
        <v>0</v>
      </c>
      <c r="AR219" s="142" t="s">
        <v>489</v>
      </c>
      <c r="AT219" s="142" t="s">
        <v>165</v>
      </c>
      <c r="AU219" s="142" t="s">
        <v>86</v>
      </c>
      <c r="AY219" s="16" t="s">
        <v>162</v>
      </c>
      <c r="BE219" s="143">
        <f t="shared" si="34"/>
        <v>0</v>
      </c>
      <c r="BF219" s="143">
        <f t="shared" si="35"/>
        <v>0</v>
      </c>
      <c r="BG219" s="143">
        <f t="shared" si="36"/>
        <v>0</v>
      </c>
      <c r="BH219" s="143">
        <f t="shared" si="37"/>
        <v>0</v>
      </c>
      <c r="BI219" s="143">
        <f t="shared" si="38"/>
        <v>0</v>
      </c>
      <c r="BJ219" s="16" t="s">
        <v>86</v>
      </c>
      <c r="BK219" s="143">
        <f t="shared" si="39"/>
        <v>0</v>
      </c>
      <c r="BL219" s="16" t="s">
        <v>489</v>
      </c>
      <c r="BM219" s="142" t="s">
        <v>1351</v>
      </c>
    </row>
    <row r="220" spans="2:65" s="1" customFormat="1" ht="16.5" customHeight="1">
      <c r="B220" s="31"/>
      <c r="C220" s="173" t="s">
        <v>927</v>
      </c>
      <c r="D220" s="173" t="s">
        <v>644</v>
      </c>
      <c r="E220" s="174" t="s">
        <v>2727</v>
      </c>
      <c r="F220" s="175" t="s">
        <v>3608</v>
      </c>
      <c r="G220" s="176" t="s">
        <v>644</v>
      </c>
      <c r="H220" s="177">
        <v>25</v>
      </c>
      <c r="I220" s="178"/>
      <c r="J220" s="179">
        <f t="shared" si="30"/>
        <v>0</v>
      </c>
      <c r="K220" s="175" t="s">
        <v>1</v>
      </c>
      <c r="L220" s="180"/>
      <c r="M220" s="181" t="s">
        <v>1</v>
      </c>
      <c r="N220" s="182" t="s">
        <v>43</v>
      </c>
      <c r="P220" s="140">
        <f t="shared" si="31"/>
        <v>0</v>
      </c>
      <c r="Q220" s="140">
        <v>0</v>
      </c>
      <c r="R220" s="140">
        <f t="shared" si="32"/>
        <v>0</v>
      </c>
      <c r="S220" s="140">
        <v>0</v>
      </c>
      <c r="T220" s="141">
        <f t="shared" si="33"/>
        <v>0</v>
      </c>
      <c r="AR220" s="142" t="s">
        <v>1727</v>
      </c>
      <c r="AT220" s="142" t="s">
        <v>644</v>
      </c>
      <c r="AU220" s="142" t="s">
        <v>86</v>
      </c>
      <c r="AY220" s="16" t="s">
        <v>162</v>
      </c>
      <c r="BE220" s="143">
        <f t="shared" si="34"/>
        <v>0</v>
      </c>
      <c r="BF220" s="143">
        <f t="shared" si="35"/>
        <v>0</v>
      </c>
      <c r="BG220" s="143">
        <f t="shared" si="36"/>
        <v>0</v>
      </c>
      <c r="BH220" s="143">
        <f t="shared" si="37"/>
        <v>0</v>
      </c>
      <c r="BI220" s="143">
        <f t="shared" si="38"/>
        <v>0</v>
      </c>
      <c r="BJ220" s="16" t="s">
        <v>86</v>
      </c>
      <c r="BK220" s="143">
        <f t="shared" si="39"/>
        <v>0</v>
      </c>
      <c r="BL220" s="16" t="s">
        <v>489</v>
      </c>
      <c r="BM220" s="142" t="s">
        <v>1362</v>
      </c>
    </row>
    <row r="221" spans="2:65" s="1" customFormat="1" ht="16.5" customHeight="1">
      <c r="B221" s="31"/>
      <c r="C221" s="131" t="s">
        <v>933</v>
      </c>
      <c r="D221" s="131" t="s">
        <v>165</v>
      </c>
      <c r="E221" s="132" t="s">
        <v>2728</v>
      </c>
      <c r="F221" s="133" t="s">
        <v>3608</v>
      </c>
      <c r="G221" s="134" t="s">
        <v>644</v>
      </c>
      <c r="H221" s="135">
        <v>12</v>
      </c>
      <c r="I221" s="136"/>
      <c r="J221" s="137">
        <f t="shared" si="30"/>
        <v>0</v>
      </c>
      <c r="K221" s="133" t="s">
        <v>1</v>
      </c>
      <c r="L221" s="31"/>
      <c r="M221" s="138" t="s">
        <v>1</v>
      </c>
      <c r="N221" s="139" t="s">
        <v>43</v>
      </c>
      <c r="P221" s="140">
        <f t="shared" si="31"/>
        <v>0</v>
      </c>
      <c r="Q221" s="140">
        <v>0</v>
      </c>
      <c r="R221" s="140">
        <f t="shared" si="32"/>
        <v>0</v>
      </c>
      <c r="S221" s="140">
        <v>0</v>
      </c>
      <c r="T221" s="141">
        <f t="shared" si="33"/>
        <v>0</v>
      </c>
      <c r="AR221" s="142" t="s">
        <v>489</v>
      </c>
      <c r="AT221" s="142" t="s">
        <v>165</v>
      </c>
      <c r="AU221" s="142" t="s">
        <v>86</v>
      </c>
      <c r="AY221" s="16" t="s">
        <v>162</v>
      </c>
      <c r="BE221" s="143">
        <f t="shared" si="34"/>
        <v>0</v>
      </c>
      <c r="BF221" s="143">
        <f t="shared" si="35"/>
        <v>0</v>
      </c>
      <c r="BG221" s="143">
        <f t="shared" si="36"/>
        <v>0</v>
      </c>
      <c r="BH221" s="143">
        <f t="shared" si="37"/>
        <v>0</v>
      </c>
      <c r="BI221" s="143">
        <f t="shared" si="38"/>
        <v>0</v>
      </c>
      <c r="BJ221" s="16" t="s">
        <v>86</v>
      </c>
      <c r="BK221" s="143">
        <f t="shared" si="39"/>
        <v>0</v>
      </c>
      <c r="BL221" s="16" t="s">
        <v>489</v>
      </c>
      <c r="BM221" s="142" t="s">
        <v>1372</v>
      </c>
    </row>
    <row r="222" spans="2:65" s="1" customFormat="1" ht="16.5" customHeight="1">
      <c r="B222" s="31"/>
      <c r="C222" s="173" t="s">
        <v>939</v>
      </c>
      <c r="D222" s="173" t="s">
        <v>644</v>
      </c>
      <c r="E222" s="174" t="s">
        <v>2730</v>
      </c>
      <c r="F222" s="175" t="s">
        <v>3608</v>
      </c>
      <c r="G222" s="176" t="s">
        <v>644</v>
      </c>
      <c r="H222" s="177">
        <v>12</v>
      </c>
      <c r="I222" s="178"/>
      <c r="J222" s="179">
        <f t="shared" si="30"/>
        <v>0</v>
      </c>
      <c r="K222" s="175" t="s">
        <v>1</v>
      </c>
      <c r="L222" s="180"/>
      <c r="M222" s="181" t="s">
        <v>1</v>
      </c>
      <c r="N222" s="182" t="s">
        <v>43</v>
      </c>
      <c r="P222" s="140">
        <f t="shared" si="31"/>
        <v>0</v>
      </c>
      <c r="Q222" s="140">
        <v>0</v>
      </c>
      <c r="R222" s="140">
        <f t="shared" si="32"/>
        <v>0</v>
      </c>
      <c r="S222" s="140">
        <v>0</v>
      </c>
      <c r="T222" s="141">
        <f t="shared" si="33"/>
        <v>0</v>
      </c>
      <c r="AR222" s="142" t="s">
        <v>1727</v>
      </c>
      <c r="AT222" s="142" t="s">
        <v>644</v>
      </c>
      <c r="AU222" s="142" t="s">
        <v>86</v>
      </c>
      <c r="AY222" s="16" t="s">
        <v>162</v>
      </c>
      <c r="BE222" s="143">
        <f t="shared" si="34"/>
        <v>0</v>
      </c>
      <c r="BF222" s="143">
        <f t="shared" si="35"/>
        <v>0</v>
      </c>
      <c r="BG222" s="143">
        <f t="shared" si="36"/>
        <v>0</v>
      </c>
      <c r="BH222" s="143">
        <f t="shared" si="37"/>
        <v>0</v>
      </c>
      <c r="BI222" s="143">
        <f t="shared" si="38"/>
        <v>0</v>
      </c>
      <c r="BJ222" s="16" t="s">
        <v>86</v>
      </c>
      <c r="BK222" s="143">
        <f t="shared" si="39"/>
        <v>0</v>
      </c>
      <c r="BL222" s="16" t="s">
        <v>489</v>
      </c>
      <c r="BM222" s="142" t="s">
        <v>1381</v>
      </c>
    </row>
    <row r="223" spans="2:65" s="1" customFormat="1" ht="16.5" customHeight="1">
      <c r="B223" s="31"/>
      <c r="C223" s="131" t="s">
        <v>944</v>
      </c>
      <c r="D223" s="131" t="s">
        <v>165</v>
      </c>
      <c r="E223" s="132" t="s">
        <v>3609</v>
      </c>
      <c r="F223" s="133" t="s">
        <v>3610</v>
      </c>
      <c r="G223" s="134" t="s">
        <v>1645</v>
      </c>
      <c r="H223" s="135">
        <v>20</v>
      </c>
      <c r="I223" s="136"/>
      <c r="J223" s="137">
        <f t="shared" si="30"/>
        <v>0</v>
      </c>
      <c r="K223" s="133" t="s">
        <v>1</v>
      </c>
      <c r="L223" s="31"/>
      <c r="M223" s="138" t="s">
        <v>1</v>
      </c>
      <c r="N223" s="139" t="s">
        <v>43</v>
      </c>
      <c r="P223" s="140">
        <f t="shared" si="31"/>
        <v>0</v>
      </c>
      <c r="Q223" s="140">
        <v>0</v>
      </c>
      <c r="R223" s="140">
        <f t="shared" si="32"/>
        <v>0</v>
      </c>
      <c r="S223" s="140">
        <v>0</v>
      </c>
      <c r="T223" s="141">
        <f t="shared" si="33"/>
        <v>0</v>
      </c>
      <c r="AR223" s="142" t="s">
        <v>489</v>
      </c>
      <c r="AT223" s="142" t="s">
        <v>165</v>
      </c>
      <c r="AU223" s="142" t="s">
        <v>86</v>
      </c>
      <c r="AY223" s="16" t="s">
        <v>162</v>
      </c>
      <c r="BE223" s="143">
        <f t="shared" si="34"/>
        <v>0</v>
      </c>
      <c r="BF223" s="143">
        <f t="shared" si="35"/>
        <v>0</v>
      </c>
      <c r="BG223" s="143">
        <f t="shared" si="36"/>
        <v>0</v>
      </c>
      <c r="BH223" s="143">
        <f t="shared" si="37"/>
        <v>0</v>
      </c>
      <c r="BI223" s="143">
        <f t="shared" si="38"/>
        <v>0</v>
      </c>
      <c r="BJ223" s="16" t="s">
        <v>86</v>
      </c>
      <c r="BK223" s="143">
        <f t="shared" si="39"/>
        <v>0</v>
      </c>
      <c r="BL223" s="16" t="s">
        <v>489</v>
      </c>
      <c r="BM223" s="142" t="s">
        <v>1392</v>
      </c>
    </row>
    <row r="224" spans="2:65" s="1" customFormat="1" ht="16.5" customHeight="1">
      <c r="B224" s="31"/>
      <c r="C224" s="173" t="s">
        <v>950</v>
      </c>
      <c r="D224" s="173" t="s">
        <v>644</v>
      </c>
      <c r="E224" s="174" t="s">
        <v>2733</v>
      </c>
      <c r="F224" s="175" t="s">
        <v>3610</v>
      </c>
      <c r="G224" s="176" t="s">
        <v>1645</v>
      </c>
      <c r="H224" s="177">
        <v>20</v>
      </c>
      <c r="I224" s="178"/>
      <c r="J224" s="179">
        <f t="shared" si="30"/>
        <v>0</v>
      </c>
      <c r="K224" s="175" t="s">
        <v>1</v>
      </c>
      <c r="L224" s="180"/>
      <c r="M224" s="181" t="s">
        <v>1</v>
      </c>
      <c r="N224" s="182" t="s">
        <v>43</v>
      </c>
      <c r="P224" s="140">
        <f t="shared" si="31"/>
        <v>0</v>
      </c>
      <c r="Q224" s="140">
        <v>0</v>
      </c>
      <c r="R224" s="140">
        <f t="shared" si="32"/>
        <v>0</v>
      </c>
      <c r="S224" s="140">
        <v>0</v>
      </c>
      <c r="T224" s="141">
        <f t="shared" si="33"/>
        <v>0</v>
      </c>
      <c r="AR224" s="142" t="s">
        <v>1727</v>
      </c>
      <c r="AT224" s="142" t="s">
        <v>644</v>
      </c>
      <c r="AU224" s="142" t="s">
        <v>86</v>
      </c>
      <c r="AY224" s="16" t="s">
        <v>162</v>
      </c>
      <c r="BE224" s="143">
        <f t="shared" si="34"/>
        <v>0</v>
      </c>
      <c r="BF224" s="143">
        <f t="shared" si="35"/>
        <v>0</v>
      </c>
      <c r="BG224" s="143">
        <f t="shared" si="36"/>
        <v>0</v>
      </c>
      <c r="BH224" s="143">
        <f t="shared" si="37"/>
        <v>0</v>
      </c>
      <c r="BI224" s="143">
        <f t="shared" si="38"/>
        <v>0</v>
      </c>
      <c r="BJ224" s="16" t="s">
        <v>86</v>
      </c>
      <c r="BK224" s="143">
        <f t="shared" si="39"/>
        <v>0</v>
      </c>
      <c r="BL224" s="16" t="s">
        <v>489</v>
      </c>
      <c r="BM224" s="142" t="s">
        <v>1403</v>
      </c>
    </row>
    <row r="225" spans="2:65" s="1" customFormat="1" ht="21.75" customHeight="1">
      <c r="B225" s="31"/>
      <c r="C225" s="131" t="s">
        <v>956</v>
      </c>
      <c r="D225" s="131" t="s">
        <v>165</v>
      </c>
      <c r="E225" s="132" t="s">
        <v>2734</v>
      </c>
      <c r="F225" s="133" t="s">
        <v>3611</v>
      </c>
      <c r="G225" s="134" t="s">
        <v>1645</v>
      </c>
      <c r="H225" s="135">
        <v>4</v>
      </c>
      <c r="I225" s="136"/>
      <c r="J225" s="137">
        <f t="shared" si="30"/>
        <v>0</v>
      </c>
      <c r="K225" s="133" t="s">
        <v>1</v>
      </c>
      <c r="L225" s="31"/>
      <c r="M225" s="138" t="s">
        <v>1</v>
      </c>
      <c r="N225" s="139" t="s">
        <v>43</v>
      </c>
      <c r="P225" s="140">
        <f t="shared" si="31"/>
        <v>0</v>
      </c>
      <c r="Q225" s="140">
        <v>0</v>
      </c>
      <c r="R225" s="140">
        <f t="shared" si="32"/>
        <v>0</v>
      </c>
      <c r="S225" s="140">
        <v>0</v>
      </c>
      <c r="T225" s="141">
        <f t="shared" si="33"/>
        <v>0</v>
      </c>
      <c r="AR225" s="142" t="s">
        <v>489</v>
      </c>
      <c r="AT225" s="142" t="s">
        <v>165</v>
      </c>
      <c r="AU225" s="142" t="s">
        <v>86</v>
      </c>
      <c r="AY225" s="16" t="s">
        <v>162</v>
      </c>
      <c r="BE225" s="143">
        <f t="shared" si="34"/>
        <v>0</v>
      </c>
      <c r="BF225" s="143">
        <f t="shared" si="35"/>
        <v>0</v>
      </c>
      <c r="BG225" s="143">
        <f t="shared" si="36"/>
        <v>0</v>
      </c>
      <c r="BH225" s="143">
        <f t="shared" si="37"/>
        <v>0</v>
      </c>
      <c r="BI225" s="143">
        <f t="shared" si="38"/>
        <v>0</v>
      </c>
      <c r="BJ225" s="16" t="s">
        <v>86</v>
      </c>
      <c r="BK225" s="143">
        <f t="shared" si="39"/>
        <v>0</v>
      </c>
      <c r="BL225" s="16" t="s">
        <v>489</v>
      </c>
      <c r="BM225" s="142" t="s">
        <v>1411</v>
      </c>
    </row>
    <row r="226" spans="2:65" s="1" customFormat="1" ht="21.75" customHeight="1">
      <c r="B226" s="31"/>
      <c r="C226" s="173" t="s">
        <v>961</v>
      </c>
      <c r="D226" s="173" t="s">
        <v>644</v>
      </c>
      <c r="E226" s="174" t="s">
        <v>2736</v>
      </c>
      <c r="F226" s="175" t="s">
        <v>3611</v>
      </c>
      <c r="G226" s="176" t="s">
        <v>1645</v>
      </c>
      <c r="H226" s="177">
        <v>4</v>
      </c>
      <c r="I226" s="178"/>
      <c r="J226" s="179">
        <f t="shared" si="30"/>
        <v>0</v>
      </c>
      <c r="K226" s="175" t="s">
        <v>1</v>
      </c>
      <c r="L226" s="180"/>
      <c r="M226" s="181" t="s">
        <v>1</v>
      </c>
      <c r="N226" s="182" t="s">
        <v>43</v>
      </c>
      <c r="P226" s="140">
        <f t="shared" si="31"/>
        <v>0</v>
      </c>
      <c r="Q226" s="140">
        <v>0</v>
      </c>
      <c r="R226" s="140">
        <f t="shared" si="32"/>
        <v>0</v>
      </c>
      <c r="S226" s="140">
        <v>0</v>
      </c>
      <c r="T226" s="141">
        <f t="shared" si="33"/>
        <v>0</v>
      </c>
      <c r="AR226" s="142" t="s">
        <v>1727</v>
      </c>
      <c r="AT226" s="142" t="s">
        <v>644</v>
      </c>
      <c r="AU226" s="142" t="s">
        <v>86</v>
      </c>
      <c r="AY226" s="16" t="s">
        <v>162</v>
      </c>
      <c r="BE226" s="143">
        <f t="shared" si="34"/>
        <v>0</v>
      </c>
      <c r="BF226" s="143">
        <f t="shared" si="35"/>
        <v>0</v>
      </c>
      <c r="BG226" s="143">
        <f t="shared" si="36"/>
        <v>0</v>
      </c>
      <c r="BH226" s="143">
        <f t="shared" si="37"/>
        <v>0</v>
      </c>
      <c r="BI226" s="143">
        <f t="shared" si="38"/>
        <v>0</v>
      </c>
      <c r="BJ226" s="16" t="s">
        <v>86</v>
      </c>
      <c r="BK226" s="143">
        <f t="shared" si="39"/>
        <v>0</v>
      </c>
      <c r="BL226" s="16" t="s">
        <v>489</v>
      </c>
      <c r="BM226" s="142" t="s">
        <v>1419</v>
      </c>
    </row>
    <row r="227" spans="2:65" s="1" customFormat="1" ht="24.2" customHeight="1">
      <c r="B227" s="31"/>
      <c r="C227" s="131" t="s">
        <v>965</v>
      </c>
      <c r="D227" s="131" t="s">
        <v>165</v>
      </c>
      <c r="E227" s="132" t="s">
        <v>3612</v>
      </c>
      <c r="F227" s="133" t="s">
        <v>3613</v>
      </c>
      <c r="G227" s="134" t="s">
        <v>2955</v>
      </c>
      <c r="H227" s="135">
        <v>1</v>
      </c>
      <c r="I227" s="136"/>
      <c r="J227" s="137">
        <f t="shared" si="30"/>
        <v>0</v>
      </c>
      <c r="K227" s="133" t="s">
        <v>1</v>
      </c>
      <c r="L227" s="31"/>
      <c r="M227" s="138" t="s">
        <v>1</v>
      </c>
      <c r="N227" s="139" t="s">
        <v>43</v>
      </c>
      <c r="P227" s="140">
        <f t="shared" si="31"/>
        <v>0</v>
      </c>
      <c r="Q227" s="140">
        <v>0</v>
      </c>
      <c r="R227" s="140">
        <f t="shared" si="32"/>
        <v>0</v>
      </c>
      <c r="S227" s="140">
        <v>0</v>
      </c>
      <c r="T227" s="141">
        <f t="shared" si="33"/>
        <v>0</v>
      </c>
      <c r="AR227" s="142" t="s">
        <v>489</v>
      </c>
      <c r="AT227" s="142" t="s">
        <v>165</v>
      </c>
      <c r="AU227" s="142" t="s">
        <v>86</v>
      </c>
      <c r="AY227" s="16" t="s">
        <v>162</v>
      </c>
      <c r="BE227" s="143">
        <f t="shared" si="34"/>
        <v>0</v>
      </c>
      <c r="BF227" s="143">
        <f t="shared" si="35"/>
        <v>0</v>
      </c>
      <c r="BG227" s="143">
        <f t="shared" si="36"/>
        <v>0</v>
      </c>
      <c r="BH227" s="143">
        <f t="shared" si="37"/>
        <v>0</v>
      </c>
      <c r="BI227" s="143">
        <f t="shared" si="38"/>
        <v>0</v>
      </c>
      <c r="BJ227" s="16" t="s">
        <v>86</v>
      </c>
      <c r="BK227" s="143">
        <f t="shared" si="39"/>
        <v>0</v>
      </c>
      <c r="BL227" s="16" t="s">
        <v>489</v>
      </c>
      <c r="BM227" s="142" t="s">
        <v>1428</v>
      </c>
    </row>
    <row r="228" spans="2:65" s="1" customFormat="1" ht="24.2" customHeight="1">
      <c r="B228" s="31"/>
      <c r="C228" s="173" t="s">
        <v>969</v>
      </c>
      <c r="D228" s="173" t="s">
        <v>644</v>
      </c>
      <c r="E228" s="174" t="s">
        <v>3614</v>
      </c>
      <c r="F228" s="175" t="s">
        <v>3613</v>
      </c>
      <c r="G228" s="176" t="s">
        <v>2955</v>
      </c>
      <c r="H228" s="177">
        <v>1</v>
      </c>
      <c r="I228" s="178"/>
      <c r="J228" s="179">
        <f t="shared" si="30"/>
        <v>0</v>
      </c>
      <c r="K228" s="175" t="s">
        <v>1</v>
      </c>
      <c r="L228" s="180"/>
      <c r="M228" s="181" t="s">
        <v>1</v>
      </c>
      <c r="N228" s="182" t="s">
        <v>43</v>
      </c>
      <c r="P228" s="140">
        <f t="shared" si="31"/>
        <v>0</v>
      </c>
      <c r="Q228" s="140">
        <v>0</v>
      </c>
      <c r="R228" s="140">
        <f t="shared" si="32"/>
        <v>0</v>
      </c>
      <c r="S228" s="140">
        <v>0</v>
      </c>
      <c r="T228" s="141">
        <f t="shared" si="33"/>
        <v>0</v>
      </c>
      <c r="AR228" s="142" t="s">
        <v>1727</v>
      </c>
      <c r="AT228" s="142" t="s">
        <v>644</v>
      </c>
      <c r="AU228" s="142" t="s">
        <v>86</v>
      </c>
      <c r="AY228" s="16" t="s">
        <v>162</v>
      </c>
      <c r="BE228" s="143">
        <f t="shared" si="34"/>
        <v>0</v>
      </c>
      <c r="BF228" s="143">
        <f t="shared" si="35"/>
        <v>0</v>
      </c>
      <c r="BG228" s="143">
        <f t="shared" si="36"/>
        <v>0</v>
      </c>
      <c r="BH228" s="143">
        <f t="shared" si="37"/>
        <v>0</v>
      </c>
      <c r="BI228" s="143">
        <f t="shared" si="38"/>
        <v>0</v>
      </c>
      <c r="BJ228" s="16" t="s">
        <v>86</v>
      </c>
      <c r="BK228" s="143">
        <f t="shared" si="39"/>
        <v>0</v>
      </c>
      <c r="BL228" s="16" t="s">
        <v>489</v>
      </c>
      <c r="BM228" s="142" t="s">
        <v>1438</v>
      </c>
    </row>
    <row r="229" spans="2:65" s="1" customFormat="1" ht="16.5" customHeight="1">
      <c r="B229" s="31"/>
      <c r="C229" s="131" t="s">
        <v>973</v>
      </c>
      <c r="D229" s="131" t="s">
        <v>165</v>
      </c>
      <c r="E229" s="132" t="s">
        <v>2740</v>
      </c>
      <c r="F229" s="133" t="s">
        <v>3615</v>
      </c>
      <c r="G229" s="134" t="s">
        <v>2955</v>
      </c>
      <c r="H229" s="135">
        <v>1</v>
      </c>
      <c r="I229" s="136"/>
      <c r="J229" s="137">
        <f t="shared" si="30"/>
        <v>0</v>
      </c>
      <c r="K229" s="133" t="s">
        <v>1</v>
      </c>
      <c r="L229" s="31"/>
      <c r="M229" s="138" t="s">
        <v>1</v>
      </c>
      <c r="N229" s="139" t="s">
        <v>43</v>
      </c>
      <c r="P229" s="140">
        <f t="shared" si="31"/>
        <v>0</v>
      </c>
      <c r="Q229" s="140">
        <v>0</v>
      </c>
      <c r="R229" s="140">
        <f t="shared" si="32"/>
        <v>0</v>
      </c>
      <c r="S229" s="140">
        <v>0</v>
      </c>
      <c r="T229" s="141">
        <f t="shared" si="33"/>
        <v>0</v>
      </c>
      <c r="AR229" s="142" t="s">
        <v>489</v>
      </c>
      <c r="AT229" s="142" t="s">
        <v>165</v>
      </c>
      <c r="AU229" s="142" t="s">
        <v>86</v>
      </c>
      <c r="AY229" s="16" t="s">
        <v>162</v>
      </c>
      <c r="BE229" s="143">
        <f t="shared" si="34"/>
        <v>0</v>
      </c>
      <c r="BF229" s="143">
        <f t="shared" si="35"/>
        <v>0</v>
      </c>
      <c r="BG229" s="143">
        <f t="shared" si="36"/>
        <v>0</v>
      </c>
      <c r="BH229" s="143">
        <f t="shared" si="37"/>
        <v>0</v>
      </c>
      <c r="BI229" s="143">
        <f t="shared" si="38"/>
        <v>0</v>
      </c>
      <c r="BJ229" s="16" t="s">
        <v>86</v>
      </c>
      <c r="BK229" s="143">
        <f t="shared" si="39"/>
        <v>0</v>
      </c>
      <c r="BL229" s="16" t="s">
        <v>489</v>
      </c>
      <c r="BM229" s="142" t="s">
        <v>1446</v>
      </c>
    </row>
    <row r="230" spans="2:65" s="1" customFormat="1" ht="16.5" customHeight="1">
      <c r="B230" s="31"/>
      <c r="C230" s="131" t="s">
        <v>977</v>
      </c>
      <c r="D230" s="131" t="s">
        <v>165</v>
      </c>
      <c r="E230" s="132" t="s">
        <v>2743</v>
      </c>
      <c r="F230" s="133" t="s">
        <v>3616</v>
      </c>
      <c r="G230" s="134" t="s">
        <v>2818</v>
      </c>
      <c r="H230" s="135">
        <v>16</v>
      </c>
      <c r="I230" s="136"/>
      <c r="J230" s="137">
        <f t="shared" si="30"/>
        <v>0</v>
      </c>
      <c r="K230" s="133" t="s">
        <v>1</v>
      </c>
      <c r="L230" s="31"/>
      <c r="M230" s="138" t="s">
        <v>1</v>
      </c>
      <c r="N230" s="139" t="s">
        <v>43</v>
      </c>
      <c r="P230" s="140">
        <f t="shared" si="31"/>
        <v>0</v>
      </c>
      <c r="Q230" s="140">
        <v>0</v>
      </c>
      <c r="R230" s="140">
        <f t="shared" si="32"/>
        <v>0</v>
      </c>
      <c r="S230" s="140">
        <v>0</v>
      </c>
      <c r="T230" s="141">
        <f t="shared" si="33"/>
        <v>0</v>
      </c>
      <c r="AR230" s="142" t="s">
        <v>489</v>
      </c>
      <c r="AT230" s="142" t="s">
        <v>165</v>
      </c>
      <c r="AU230" s="142" t="s">
        <v>86</v>
      </c>
      <c r="AY230" s="16" t="s">
        <v>162</v>
      </c>
      <c r="BE230" s="143">
        <f t="shared" si="34"/>
        <v>0</v>
      </c>
      <c r="BF230" s="143">
        <f t="shared" si="35"/>
        <v>0</v>
      </c>
      <c r="BG230" s="143">
        <f t="shared" si="36"/>
        <v>0</v>
      </c>
      <c r="BH230" s="143">
        <f t="shared" si="37"/>
        <v>0</v>
      </c>
      <c r="BI230" s="143">
        <f t="shared" si="38"/>
        <v>0</v>
      </c>
      <c r="BJ230" s="16" t="s">
        <v>86</v>
      </c>
      <c r="BK230" s="143">
        <f t="shared" si="39"/>
        <v>0</v>
      </c>
      <c r="BL230" s="16" t="s">
        <v>489</v>
      </c>
      <c r="BM230" s="142" t="s">
        <v>1454</v>
      </c>
    </row>
    <row r="231" spans="2:65" s="1" customFormat="1" ht="16.5" customHeight="1">
      <c r="B231" s="31"/>
      <c r="C231" s="131" t="s">
        <v>983</v>
      </c>
      <c r="D231" s="131" t="s">
        <v>165</v>
      </c>
      <c r="E231" s="132" t="s">
        <v>3617</v>
      </c>
      <c r="F231" s="133" t="s">
        <v>3618</v>
      </c>
      <c r="G231" s="134" t="s">
        <v>2955</v>
      </c>
      <c r="H231" s="135">
        <v>1</v>
      </c>
      <c r="I231" s="136"/>
      <c r="J231" s="137">
        <f t="shared" si="30"/>
        <v>0</v>
      </c>
      <c r="K231" s="133" t="s">
        <v>1</v>
      </c>
      <c r="L231" s="31"/>
      <c r="M231" s="138" t="s">
        <v>1</v>
      </c>
      <c r="N231" s="139" t="s">
        <v>43</v>
      </c>
      <c r="P231" s="140">
        <f t="shared" si="31"/>
        <v>0</v>
      </c>
      <c r="Q231" s="140">
        <v>0</v>
      </c>
      <c r="R231" s="140">
        <f t="shared" si="32"/>
        <v>0</v>
      </c>
      <c r="S231" s="140">
        <v>0</v>
      </c>
      <c r="T231" s="141">
        <f t="shared" si="33"/>
        <v>0</v>
      </c>
      <c r="AR231" s="142" t="s">
        <v>489</v>
      </c>
      <c r="AT231" s="142" t="s">
        <v>165</v>
      </c>
      <c r="AU231" s="142" t="s">
        <v>86</v>
      </c>
      <c r="AY231" s="16" t="s">
        <v>162</v>
      </c>
      <c r="BE231" s="143">
        <f t="shared" si="34"/>
        <v>0</v>
      </c>
      <c r="BF231" s="143">
        <f t="shared" si="35"/>
        <v>0</v>
      </c>
      <c r="BG231" s="143">
        <f t="shared" si="36"/>
        <v>0</v>
      </c>
      <c r="BH231" s="143">
        <f t="shared" si="37"/>
        <v>0</v>
      </c>
      <c r="BI231" s="143">
        <f t="shared" si="38"/>
        <v>0</v>
      </c>
      <c r="BJ231" s="16" t="s">
        <v>86</v>
      </c>
      <c r="BK231" s="143">
        <f t="shared" si="39"/>
        <v>0</v>
      </c>
      <c r="BL231" s="16" t="s">
        <v>489</v>
      </c>
      <c r="BM231" s="142" t="s">
        <v>1464</v>
      </c>
    </row>
    <row r="232" spans="2:65" s="11" customFormat="1" ht="22.9" customHeight="1">
      <c r="B232" s="119"/>
      <c r="D232" s="120" t="s">
        <v>77</v>
      </c>
      <c r="E232" s="129" t="s">
        <v>2156</v>
      </c>
      <c r="F232" s="129" t="s">
        <v>3619</v>
      </c>
      <c r="I232" s="122"/>
      <c r="J232" s="130">
        <f>BK232</f>
        <v>0</v>
      </c>
      <c r="L232" s="119"/>
      <c r="M232" s="184"/>
      <c r="N232" s="185"/>
      <c r="O232" s="185"/>
      <c r="P232" s="186">
        <v>0</v>
      </c>
      <c r="Q232" s="185"/>
      <c r="R232" s="186">
        <v>0</v>
      </c>
      <c r="S232" s="185"/>
      <c r="T232" s="187">
        <v>0</v>
      </c>
      <c r="AR232" s="120" t="s">
        <v>182</v>
      </c>
      <c r="AT232" s="127" t="s">
        <v>77</v>
      </c>
      <c r="AU232" s="127" t="s">
        <v>86</v>
      </c>
      <c r="AY232" s="120" t="s">
        <v>162</v>
      </c>
      <c r="BK232" s="128">
        <v>0</v>
      </c>
    </row>
    <row r="233" spans="2:65" s="1" customFormat="1" ht="6.95" customHeight="1">
      <c r="B233" s="43"/>
      <c r="C233" s="44"/>
      <c r="D233" s="44"/>
      <c r="E233" s="44"/>
      <c r="F233" s="44"/>
      <c r="G233" s="44"/>
      <c r="H233" s="44"/>
      <c r="I233" s="44"/>
      <c r="J233" s="44"/>
      <c r="K233" s="44"/>
      <c r="L233" s="31"/>
    </row>
  </sheetData>
  <sheetProtection algorithmName="SHA-512" hashValue="OcmtEEeWzWoTUHxGrgHx3+npxzVp422ESWQiiNW2IF0z80rDWiuV+wuP55hvImV80CIrQpeLWPwXicB9NGxSPg==" saltValue="cq4/CTy5jenD0tnrpWflovwgtt1L3I7t179NsNOdy2cizxeHQg+UWzHgZ79uC3CGSkWvnCntRK2YfwbX6/qUSg==" spinCount="100000" sheet="1" objects="1" scenarios="1" formatColumns="0" formatRows="0" autoFilter="0"/>
  <autoFilter ref="C122:K232" xr:uid="{00000000-0009-0000-0000-000007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301"/>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01"/>
      <c r="M2" s="201"/>
      <c r="N2" s="201"/>
      <c r="O2" s="201"/>
      <c r="P2" s="201"/>
      <c r="Q2" s="201"/>
      <c r="R2" s="201"/>
      <c r="S2" s="201"/>
      <c r="T2" s="201"/>
      <c r="U2" s="201"/>
      <c r="V2" s="201"/>
      <c r="AT2" s="16" t="s">
        <v>109</v>
      </c>
    </row>
    <row r="3" spans="2:46" ht="6.95" customHeight="1">
      <c r="B3" s="17"/>
      <c r="C3" s="18"/>
      <c r="D3" s="18"/>
      <c r="E3" s="18"/>
      <c r="F3" s="18"/>
      <c r="G3" s="18"/>
      <c r="H3" s="18"/>
      <c r="I3" s="18"/>
      <c r="J3" s="18"/>
      <c r="K3" s="18"/>
      <c r="L3" s="19"/>
      <c r="AT3" s="16" t="s">
        <v>88</v>
      </c>
    </row>
    <row r="4" spans="2:46" ht="24.95" customHeight="1">
      <c r="B4" s="19"/>
      <c r="D4" s="20" t="s">
        <v>128</v>
      </c>
      <c r="L4" s="19"/>
      <c r="M4" s="87" t="s">
        <v>10</v>
      </c>
      <c r="AT4" s="16" t="s">
        <v>4</v>
      </c>
    </row>
    <row r="5" spans="2:46" ht="6.95" customHeight="1">
      <c r="B5" s="19"/>
      <c r="L5" s="19"/>
    </row>
    <row r="6" spans="2:46" ht="12" customHeight="1">
      <c r="B6" s="19"/>
      <c r="D6" s="26" t="s">
        <v>16</v>
      </c>
      <c r="L6" s="19"/>
    </row>
    <row r="7" spans="2:46" ht="26.25" customHeight="1">
      <c r="B7" s="19"/>
      <c r="E7" s="228" t="str">
        <f>'Rekapitulace stavby'!K6</f>
        <v>STAVEBNÍ ÚPRAVY HASIČSKÉ ZBROJNICE HEŘMANICE - SLEZSKÁ OSTRAVA</v>
      </c>
      <c r="F7" s="229"/>
      <c r="G7" s="229"/>
      <c r="H7" s="229"/>
      <c r="L7" s="19"/>
    </row>
    <row r="8" spans="2:46" s="1" customFormat="1" ht="12" customHeight="1">
      <c r="B8" s="31"/>
      <c r="D8" s="26" t="s">
        <v>129</v>
      </c>
      <c r="L8" s="31"/>
    </row>
    <row r="9" spans="2:46" s="1" customFormat="1" ht="16.5" customHeight="1">
      <c r="B9" s="31"/>
      <c r="E9" s="194" t="s">
        <v>3620</v>
      </c>
      <c r="F9" s="230"/>
      <c r="G9" s="230"/>
      <c r="H9" s="230"/>
      <c r="L9" s="31"/>
    </row>
    <row r="10" spans="2:46" s="1" customFormat="1" ht="11.25">
      <c r="B10" s="31"/>
      <c r="L10" s="31"/>
    </row>
    <row r="11" spans="2:46" s="1" customFormat="1" ht="12" customHeight="1">
      <c r="B11" s="31"/>
      <c r="D11" s="26" t="s">
        <v>18</v>
      </c>
      <c r="F11" s="24" t="s">
        <v>1</v>
      </c>
      <c r="I11" s="26" t="s">
        <v>19</v>
      </c>
      <c r="J11" s="24" t="s">
        <v>1</v>
      </c>
      <c r="L11" s="31"/>
    </row>
    <row r="12" spans="2:46" s="1" customFormat="1" ht="12" customHeight="1">
      <c r="B12" s="31"/>
      <c r="D12" s="26" t="s">
        <v>20</v>
      </c>
      <c r="F12" s="24" t="s">
        <v>21</v>
      </c>
      <c r="I12" s="26" t="s">
        <v>22</v>
      </c>
      <c r="J12" s="51" t="str">
        <f>'Rekapitulace stavby'!AN8</f>
        <v>10. 8. 2023</v>
      </c>
      <c r="L12" s="31"/>
    </row>
    <row r="13" spans="2:46" s="1" customFormat="1" ht="10.9" customHeight="1">
      <c r="B13" s="31"/>
      <c r="L13" s="31"/>
    </row>
    <row r="14" spans="2:46" s="1" customFormat="1" ht="12" customHeight="1">
      <c r="B14" s="31"/>
      <c r="D14" s="26" t="s">
        <v>24</v>
      </c>
      <c r="I14" s="26" t="s">
        <v>25</v>
      </c>
      <c r="J14" s="24" t="s">
        <v>1</v>
      </c>
      <c r="L14" s="31"/>
    </row>
    <row r="15" spans="2:46" s="1" customFormat="1" ht="18" customHeight="1">
      <c r="B15" s="31"/>
      <c r="E15" s="24" t="s">
        <v>26</v>
      </c>
      <c r="I15" s="26" t="s">
        <v>27</v>
      </c>
      <c r="J15" s="24" t="s">
        <v>1</v>
      </c>
      <c r="L15" s="31"/>
    </row>
    <row r="16" spans="2:46" s="1" customFormat="1" ht="6.95" customHeight="1">
      <c r="B16" s="31"/>
      <c r="L16" s="31"/>
    </row>
    <row r="17" spans="2:12" s="1" customFormat="1" ht="12" customHeight="1">
      <c r="B17" s="31"/>
      <c r="D17" s="26" t="s">
        <v>28</v>
      </c>
      <c r="I17" s="26" t="s">
        <v>25</v>
      </c>
      <c r="J17" s="27" t="str">
        <f>'Rekapitulace stavby'!AN13</f>
        <v>Vyplň údaj</v>
      </c>
      <c r="L17" s="31"/>
    </row>
    <row r="18" spans="2:12" s="1" customFormat="1" ht="18" customHeight="1">
      <c r="B18" s="31"/>
      <c r="E18" s="231" t="str">
        <f>'Rekapitulace stavby'!E14</f>
        <v>Vyplň údaj</v>
      </c>
      <c r="F18" s="200"/>
      <c r="G18" s="200"/>
      <c r="H18" s="200"/>
      <c r="I18" s="26" t="s">
        <v>27</v>
      </c>
      <c r="J18" s="27" t="str">
        <f>'Rekapitulace stavby'!AN14</f>
        <v>Vyplň údaj</v>
      </c>
      <c r="L18" s="31"/>
    </row>
    <row r="19" spans="2:12" s="1" customFormat="1" ht="6.95" customHeight="1">
      <c r="B19" s="31"/>
      <c r="L19" s="31"/>
    </row>
    <row r="20" spans="2:12" s="1" customFormat="1" ht="12" customHeight="1">
      <c r="B20" s="31"/>
      <c r="D20" s="26" t="s">
        <v>30</v>
      </c>
      <c r="I20" s="26" t="s">
        <v>25</v>
      </c>
      <c r="J20" s="24" t="s">
        <v>31</v>
      </c>
      <c r="L20" s="31"/>
    </row>
    <row r="21" spans="2:12" s="1" customFormat="1" ht="18" customHeight="1">
      <c r="B21" s="31"/>
      <c r="E21" s="24" t="s">
        <v>32</v>
      </c>
      <c r="I21" s="26" t="s">
        <v>27</v>
      </c>
      <c r="J21" s="24" t="s">
        <v>33</v>
      </c>
      <c r="L21" s="31"/>
    </row>
    <row r="22" spans="2:12" s="1" customFormat="1" ht="6.95" customHeight="1">
      <c r="B22" s="31"/>
      <c r="L22" s="31"/>
    </row>
    <row r="23" spans="2:12" s="1" customFormat="1" ht="12" customHeight="1">
      <c r="B23" s="31"/>
      <c r="D23" s="26" t="s">
        <v>35</v>
      </c>
      <c r="I23" s="26" t="s">
        <v>25</v>
      </c>
      <c r="J23" s="24" t="s">
        <v>31</v>
      </c>
      <c r="L23" s="31"/>
    </row>
    <row r="24" spans="2:12" s="1" customFormat="1" ht="18" customHeight="1">
      <c r="B24" s="31"/>
      <c r="E24" s="24" t="s">
        <v>36</v>
      </c>
      <c r="I24" s="26" t="s">
        <v>27</v>
      </c>
      <c r="J24" s="24" t="s">
        <v>33</v>
      </c>
      <c r="L24" s="31"/>
    </row>
    <row r="25" spans="2:12" s="1" customFormat="1" ht="6.95" customHeight="1">
      <c r="B25" s="31"/>
      <c r="L25" s="31"/>
    </row>
    <row r="26" spans="2:12" s="1" customFormat="1" ht="12" customHeight="1">
      <c r="B26" s="31"/>
      <c r="D26" s="26" t="s">
        <v>37</v>
      </c>
      <c r="L26" s="31"/>
    </row>
    <row r="27" spans="2:12" s="7" customFormat="1" ht="16.5" customHeight="1">
      <c r="B27" s="88"/>
      <c r="E27" s="205" t="s">
        <v>1</v>
      </c>
      <c r="F27" s="205"/>
      <c r="G27" s="205"/>
      <c r="H27" s="205"/>
      <c r="L27" s="88"/>
    </row>
    <row r="28" spans="2:12" s="1" customFormat="1" ht="6.95" customHeight="1">
      <c r="B28" s="31"/>
      <c r="L28" s="31"/>
    </row>
    <row r="29" spans="2:12" s="1" customFormat="1" ht="6.95" customHeight="1">
      <c r="B29" s="31"/>
      <c r="D29" s="52"/>
      <c r="E29" s="52"/>
      <c r="F29" s="52"/>
      <c r="G29" s="52"/>
      <c r="H29" s="52"/>
      <c r="I29" s="52"/>
      <c r="J29" s="52"/>
      <c r="K29" s="52"/>
      <c r="L29" s="31"/>
    </row>
    <row r="30" spans="2:12" s="1" customFormat="1" ht="25.35" customHeight="1">
      <c r="B30" s="31"/>
      <c r="D30" s="89" t="s">
        <v>38</v>
      </c>
      <c r="J30" s="65">
        <f>ROUND(J125, 2)</f>
        <v>0</v>
      </c>
      <c r="L30" s="31"/>
    </row>
    <row r="31" spans="2:12" s="1" customFormat="1" ht="6.95" customHeight="1">
      <c r="B31" s="31"/>
      <c r="D31" s="52"/>
      <c r="E31" s="52"/>
      <c r="F31" s="52"/>
      <c r="G31" s="52"/>
      <c r="H31" s="52"/>
      <c r="I31" s="52"/>
      <c r="J31" s="52"/>
      <c r="K31" s="52"/>
      <c r="L31" s="31"/>
    </row>
    <row r="32" spans="2:12" s="1" customFormat="1" ht="14.45" customHeight="1">
      <c r="B32" s="31"/>
      <c r="F32" s="34" t="s">
        <v>40</v>
      </c>
      <c r="I32" s="34" t="s">
        <v>39</v>
      </c>
      <c r="J32" s="34" t="s">
        <v>41</v>
      </c>
      <c r="L32" s="31"/>
    </row>
    <row r="33" spans="2:12" s="1" customFormat="1" ht="14.45" customHeight="1">
      <c r="B33" s="31"/>
      <c r="D33" s="54" t="s">
        <v>42</v>
      </c>
      <c r="E33" s="26" t="s">
        <v>43</v>
      </c>
      <c r="F33" s="90">
        <f>ROUND((SUM(BE125:BE300)),  2)</f>
        <v>0</v>
      </c>
      <c r="I33" s="91">
        <v>0.21</v>
      </c>
      <c r="J33" s="90">
        <f>ROUND(((SUM(BE125:BE300))*I33),  2)</f>
        <v>0</v>
      </c>
      <c r="L33" s="31"/>
    </row>
    <row r="34" spans="2:12" s="1" customFormat="1" ht="14.45" customHeight="1">
      <c r="B34" s="31"/>
      <c r="E34" s="26" t="s">
        <v>44</v>
      </c>
      <c r="F34" s="90">
        <f>ROUND((SUM(BF125:BF300)),  2)</f>
        <v>0</v>
      </c>
      <c r="I34" s="91">
        <v>0.15</v>
      </c>
      <c r="J34" s="90">
        <f>ROUND(((SUM(BF125:BF300))*I34),  2)</f>
        <v>0</v>
      </c>
      <c r="L34" s="31"/>
    </row>
    <row r="35" spans="2:12" s="1" customFormat="1" ht="14.45" hidden="1" customHeight="1">
      <c r="B35" s="31"/>
      <c r="E35" s="26" t="s">
        <v>45</v>
      </c>
      <c r="F35" s="90">
        <f>ROUND((SUM(BG125:BG300)),  2)</f>
        <v>0</v>
      </c>
      <c r="I35" s="91">
        <v>0.21</v>
      </c>
      <c r="J35" s="90">
        <f>0</f>
        <v>0</v>
      </c>
      <c r="L35" s="31"/>
    </row>
    <row r="36" spans="2:12" s="1" customFormat="1" ht="14.45" hidden="1" customHeight="1">
      <c r="B36" s="31"/>
      <c r="E36" s="26" t="s">
        <v>46</v>
      </c>
      <c r="F36" s="90">
        <f>ROUND((SUM(BH125:BH300)),  2)</f>
        <v>0</v>
      </c>
      <c r="I36" s="91">
        <v>0.15</v>
      </c>
      <c r="J36" s="90">
        <f>0</f>
        <v>0</v>
      </c>
      <c r="L36" s="31"/>
    </row>
    <row r="37" spans="2:12" s="1" customFormat="1" ht="14.45" hidden="1" customHeight="1">
      <c r="B37" s="31"/>
      <c r="E37" s="26" t="s">
        <v>47</v>
      </c>
      <c r="F37" s="90">
        <f>ROUND((SUM(BI125:BI300)),  2)</f>
        <v>0</v>
      </c>
      <c r="I37" s="91">
        <v>0</v>
      </c>
      <c r="J37" s="90">
        <f>0</f>
        <v>0</v>
      </c>
      <c r="L37" s="31"/>
    </row>
    <row r="38" spans="2:12" s="1" customFormat="1" ht="6.95" customHeight="1">
      <c r="B38" s="31"/>
      <c r="L38" s="31"/>
    </row>
    <row r="39" spans="2:12" s="1" customFormat="1" ht="25.35" customHeight="1">
      <c r="B39" s="31"/>
      <c r="C39" s="92"/>
      <c r="D39" s="93" t="s">
        <v>48</v>
      </c>
      <c r="E39" s="56"/>
      <c r="F39" s="56"/>
      <c r="G39" s="94" t="s">
        <v>49</v>
      </c>
      <c r="H39" s="95" t="s">
        <v>50</v>
      </c>
      <c r="I39" s="56"/>
      <c r="J39" s="96">
        <f>SUM(J30:J37)</f>
        <v>0</v>
      </c>
      <c r="K39" s="97"/>
      <c r="L39" s="31"/>
    </row>
    <row r="40" spans="2:12" s="1" customFormat="1" ht="14.45" customHeight="1">
      <c r="B40" s="31"/>
      <c r="L40" s="31"/>
    </row>
    <row r="41" spans="2:12" ht="14.45" customHeight="1">
      <c r="B41" s="19"/>
      <c r="L41" s="19"/>
    </row>
    <row r="42" spans="2:12" ht="14.45" customHeight="1">
      <c r="B42" s="19"/>
      <c r="L42" s="19"/>
    </row>
    <row r="43" spans="2:12" ht="14.45" customHeight="1">
      <c r="B43" s="19"/>
      <c r="L43" s="19"/>
    </row>
    <row r="44" spans="2:12" ht="14.45" customHeight="1">
      <c r="B44" s="19"/>
      <c r="L44" s="19"/>
    </row>
    <row r="45" spans="2:12" ht="14.45" customHeight="1">
      <c r="B45" s="19"/>
      <c r="L45" s="19"/>
    </row>
    <row r="46" spans="2:12" ht="14.45" customHeight="1">
      <c r="B46" s="19"/>
      <c r="L46" s="19"/>
    </row>
    <row r="47" spans="2:12" ht="14.45" customHeight="1">
      <c r="B47" s="19"/>
      <c r="L47" s="19"/>
    </row>
    <row r="48" spans="2:12" ht="14.45" customHeight="1">
      <c r="B48" s="19"/>
      <c r="L48" s="19"/>
    </row>
    <row r="49" spans="2:12" ht="14.45" customHeight="1">
      <c r="B49" s="19"/>
      <c r="L49" s="19"/>
    </row>
    <row r="50" spans="2:12" s="1" customFormat="1" ht="14.45" customHeight="1">
      <c r="B50" s="31"/>
      <c r="D50" s="40" t="s">
        <v>51</v>
      </c>
      <c r="E50" s="41"/>
      <c r="F50" s="41"/>
      <c r="G50" s="40" t="s">
        <v>52</v>
      </c>
      <c r="H50" s="41"/>
      <c r="I50" s="41"/>
      <c r="J50" s="41"/>
      <c r="K50" s="41"/>
      <c r="L50" s="31"/>
    </row>
    <row r="51" spans="2:12" ht="11.25">
      <c r="B51" s="19"/>
      <c r="L51" s="19"/>
    </row>
    <row r="52" spans="2:12" ht="11.25">
      <c r="B52" s="19"/>
      <c r="L52" s="19"/>
    </row>
    <row r="53" spans="2:12" ht="11.25">
      <c r="B53" s="19"/>
      <c r="L53" s="19"/>
    </row>
    <row r="54" spans="2:12" ht="11.25">
      <c r="B54" s="19"/>
      <c r="L54" s="19"/>
    </row>
    <row r="55" spans="2:12" ht="11.25">
      <c r="B55" s="19"/>
      <c r="L55" s="19"/>
    </row>
    <row r="56" spans="2:12" ht="11.25">
      <c r="B56" s="19"/>
      <c r="L56" s="19"/>
    </row>
    <row r="57" spans="2:12" ht="11.25">
      <c r="B57" s="19"/>
      <c r="L57" s="19"/>
    </row>
    <row r="58" spans="2:12" ht="11.25">
      <c r="B58" s="19"/>
      <c r="L58" s="19"/>
    </row>
    <row r="59" spans="2:12" ht="11.25">
      <c r="B59" s="19"/>
      <c r="L59" s="19"/>
    </row>
    <row r="60" spans="2:12" ht="11.25">
      <c r="B60" s="19"/>
      <c r="L60" s="19"/>
    </row>
    <row r="61" spans="2:12" s="1" customFormat="1" ht="12.75">
      <c r="B61" s="31"/>
      <c r="D61" s="42" t="s">
        <v>53</v>
      </c>
      <c r="E61" s="33"/>
      <c r="F61" s="98" t="s">
        <v>54</v>
      </c>
      <c r="G61" s="42" t="s">
        <v>53</v>
      </c>
      <c r="H61" s="33"/>
      <c r="I61" s="33"/>
      <c r="J61" s="99" t="s">
        <v>54</v>
      </c>
      <c r="K61" s="33"/>
      <c r="L61" s="31"/>
    </row>
    <row r="62" spans="2:12" ht="11.25">
      <c r="B62" s="19"/>
      <c r="L62" s="19"/>
    </row>
    <row r="63" spans="2:12" ht="11.25">
      <c r="B63" s="19"/>
      <c r="L63" s="19"/>
    </row>
    <row r="64" spans="2:12" ht="11.25">
      <c r="B64" s="19"/>
      <c r="L64" s="19"/>
    </row>
    <row r="65" spans="2:12" s="1" customFormat="1" ht="12.75">
      <c r="B65" s="31"/>
      <c r="D65" s="40" t="s">
        <v>55</v>
      </c>
      <c r="E65" s="41"/>
      <c r="F65" s="41"/>
      <c r="G65" s="40" t="s">
        <v>56</v>
      </c>
      <c r="H65" s="41"/>
      <c r="I65" s="41"/>
      <c r="J65" s="41"/>
      <c r="K65" s="41"/>
      <c r="L65" s="31"/>
    </row>
    <row r="66" spans="2:12" ht="11.25">
      <c r="B66" s="19"/>
      <c r="L66" s="19"/>
    </row>
    <row r="67" spans="2:12" ht="11.25">
      <c r="B67" s="19"/>
      <c r="L67" s="19"/>
    </row>
    <row r="68" spans="2:12" ht="11.25">
      <c r="B68" s="19"/>
      <c r="L68" s="19"/>
    </row>
    <row r="69" spans="2:12" ht="11.25">
      <c r="B69" s="19"/>
      <c r="L69" s="19"/>
    </row>
    <row r="70" spans="2:12" ht="11.25">
      <c r="B70" s="19"/>
      <c r="L70" s="19"/>
    </row>
    <row r="71" spans="2:12" ht="11.25">
      <c r="B71" s="19"/>
      <c r="L71" s="19"/>
    </row>
    <row r="72" spans="2:12" ht="11.25">
      <c r="B72" s="19"/>
      <c r="L72" s="19"/>
    </row>
    <row r="73" spans="2:12" ht="11.25">
      <c r="B73" s="19"/>
      <c r="L73" s="19"/>
    </row>
    <row r="74" spans="2:12" ht="11.25">
      <c r="B74" s="19"/>
      <c r="L74" s="19"/>
    </row>
    <row r="75" spans="2:12" ht="11.25">
      <c r="B75" s="19"/>
      <c r="L75" s="19"/>
    </row>
    <row r="76" spans="2:12" s="1" customFormat="1" ht="12.75">
      <c r="B76" s="31"/>
      <c r="D76" s="42" t="s">
        <v>53</v>
      </c>
      <c r="E76" s="33"/>
      <c r="F76" s="98" t="s">
        <v>54</v>
      </c>
      <c r="G76" s="42" t="s">
        <v>53</v>
      </c>
      <c r="H76" s="33"/>
      <c r="I76" s="33"/>
      <c r="J76" s="99" t="s">
        <v>54</v>
      </c>
      <c r="K76" s="33"/>
      <c r="L76" s="31"/>
    </row>
    <row r="77" spans="2:12" s="1" customFormat="1" ht="14.45" customHeight="1">
      <c r="B77" s="43"/>
      <c r="C77" s="44"/>
      <c r="D77" s="44"/>
      <c r="E77" s="44"/>
      <c r="F77" s="44"/>
      <c r="G77" s="44"/>
      <c r="H77" s="44"/>
      <c r="I77" s="44"/>
      <c r="J77" s="44"/>
      <c r="K77" s="44"/>
      <c r="L77" s="31"/>
    </row>
    <row r="81" spans="2:47" s="1" customFormat="1" ht="6.95" hidden="1" customHeight="1">
      <c r="B81" s="45"/>
      <c r="C81" s="46"/>
      <c r="D81" s="46"/>
      <c r="E81" s="46"/>
      <c r="F81" s="46"/>
      <c r="G81" s="46"/>
      <c r="H81" s="46"/>
      <c r="I81" s="46"/>
      <c r="J81" s="46"/>
      <c r="K81" s="46"/>
      <c r="L81" s="31"/>
    </row>
    <row r="82" spans="2:47" s="1" customFormat="1" ht="24.95" hidden="1" customHeight="1">
      <c r="B82" s="31"/>
      <c r="C82" s="20" t="s">
        <v>131</v>
      </c>
      <c r="L82" s="31"/>
    </row>
    <row r="83" spans="2:47" s="1" customFormat="1" ht="6.95" hidden="1" customHeight="1">
      <c r="B83" s="31"/>
      <c r="L83" s="31"/>
    </row>
    <row r="84" spans="2:47" s="1" customFormat="1" ht="12" hidden="1" customHeight="1">
      <c r="B84" s="31"/>
      <c r="C84" s="26" t="s">
        <v>16</v>
      </c>
      <c r="L84" s="31"/>
    </row>
    <row r="85" spans="2:47" s="1" customFormat="1" ht="26.25" hidden="1" customHeight="1">
      <c r="B85" s="31"/>
      <c r="E85" s="228" t="str">
        <f>E7</f>
        <v>STAVEBNÍ ÚPRAVY HASIČSKÉ ZBROJNICE HEŘMANICE - SLEZSKÁ OSTRAVA</v>
      </c>
      <c r="F85" s="229"/>
      <c r="G85" s="229"/>
      <c r="H85" s="229"/>
      <c r="L85" s="31"/>
    </row>
    <row r="86" spans="2:47" s="1" customFormat="1" ht="12" hidden="1" customHeight="1">
      <c r="B86" s="31"/>
      <c r="C86" s="26" t="s">
        <v>129</v>
      </c>
      <c r="L86" s="31"/>
    </row>
    <row r="87" spans="2:47" s="1" customFormat="1" ht="16.5" hidden="1" customHeight="1">
      <c r="B87" s="31"/>
      <c r="E87" s="194" t="str">
        <f>E9</f>
        <v>SO 02 - 8 - Komunikace</v>
      </c>
      <c r="F87" s="230"/>
      <c r="G87" s="230"/>
      <c r="H87" s="230"/>
      <c r="L87" s="31"/>
    </row>
    <row r="88" spans="2:47" s="1" customFormat="1" ht="6.95" hidden="1" customHeight="1">
      <c r="B88" s="31"/>
      <c r="L88" s="31"/>
    </row>
    <row r="89" spans="2:47" s="1" customFormat="1" ht="12" hidden="1" customHeight="1">
      <c r="B89" s="31"/>
      <c r="C89" s="26" t="s">
        <v>20</v>
      </c>
      <c r="F89" s="24" t="str">
        <f>F12</f>
        <v>SLEZSKÁ OSTRAVA</v>
      </c>
      <c r="I89" s="26" t="s">
        <v>22</v>
      </c>
      <c r="J89" s="51" t="str">
        <f>IF(J12="","",J12)</f>
        <v>10. 8. 2023</v>
      </c>
      <c r="L89" s="31"/>
    </row>
    <row r="90" spans="2:47" s="1" customFormat="1" ht="6.95" hidden="1" customHeight="1">
      <c r="B90" s="31"/>
      <c r="L90" s="31"/>
    </row>
    <row r="91" spans="2:47" s="1" customFormat="1" ht="15.2" hidden="1" customHeight="1">
      <c r="B91" s="31"/>
      <c r="C91" s="26" t="s">
        <v>24</v>
      </c>
      <c r="F91" s="24" t="str">
        <f>E15</f>
        <v>SMO - SLEZSKÁ OSTRAVA</v>
      </c>
      <c r="I91" s="26" t="s">
        <v>30</v>
      </c>
      <c r="J91" s="29" t="str">
        <f>E21</f>
        <v>SPAN s.r.o.</v>
      </c>
      <c r="L91" s="31"/>
    </row>
    <row r="92" spans="2:47" s="1" customFormat="1" ht="15.2" hidden="1" customHeight="1">
      <c r="B92" s="31"/>
      <c r="C92" s="26" t="s">
        <v>28</v>
      </c>
      <c r="F92" s="24" t="str">
        <f>IF(E18="","",E18)</f>
        <v>Vyplň údaj</v>
      </c>
      <c r="I92" s="26" t="s">
        <v>35</v>
      </c>
      <c r="J92" s="29" t="str">
        <f>E24</f>
        <v>SPAN S.R.O.</v>
      </c>
      <c r="L92" s="31"/>
    </row>
    <row r="93" spans="2:47" s="1" customFormat="1" ht="10.35" hidden="1" customHeight="1">
      <c r="B93" s="31"/>
      <c r="L93" s="31"/>
    </row>
    <row r="94" spans="2:47" s="1" customFormat="1" ht="29.25" hidden="1" customHeight="1">
      <c r="B94" s="31"/>
      <c r="C94" s="100" t="s">
        <v>132</v>
      </c>
      <c r="D94" s="92"/>
      <c r="E94" s="92"/>
      <c r="F94" s="92"/>
      <c r="G94" s="92"/>
      <c r="H94" s="92"/>
      <c r="I94" s="92"/>
      <c r="J94" s="101" t="s">
        <v>133</v>
      </c>
      <c r="K94" s="92"/>
      <c r="L94" s="31"/>
    </row>
    <row r="95" spans="2:47" s="1" customFormat="1" ht="10.35" hidden="1" customHeight="1">
      <c r="B95" s="31"/>
      <c r="L95" s="31"/>
    </row>
    <row r="96" spans="2:47" s="1" customFormat="1" ht="22.9" hidden="1" customHeight="1">
      <c r="B96" s="31"/>
      <c r="C96" s="102" t="s">
        <v>134</v>
      </c>
      <c r="J96" s="65">
        <f>J125</f>
        <v>0</v>
      </c>
      <c r="L96" s="31"/>
      <c r="AU96" s="16" t="s">
        <v>135</v>
      </c>
    </row>
    <row r="97" spans="2:12" s="8" customFormat="1" ht="24.95" hidden="1" customHeight="1">
      <c r="B97" s="103"/>
      <c r="D97" s="104" t="s">
        <v>136</v>
      </c>
      <c r="E97" s="105"/>
      <c r="F97" s="105"/>
      <c r="G97" s="105"/>
      <c r="H97" s="105"/>
      <c r="I97" s="105"/>
      <c r="J97" s="106">
        <f>J126</f>
        <v>0</v>
      </c>
      <c r="L97" s="103"/>
    </row>
    <row r="98" spans="2:12" s="9" customFormat="1" ht="19.899999999999999" hidden="1" customHeight="1">
      <c r="B98" s="107"/>
      <c r="D98" s="108" t="s">
        <v>528</v>
      </c>
      <c r="E98" s="109"/>
      <c r="F98" s="109"/>
      <c r="G98" s="109"/>
      <c r="H98" s="109"/>
      <c r="I98" s="109"/>
      <c r="J98" s="110">
        <f>J127</f>
        <v>0</v>
      </c>
      <c r="L98" s="107"/>
    </row>
    <row r="99" spans="2:12" s="9" customFormat="1" ht="19.899999999999999" hidden="1" customHeight="1">
      <c r="B99" s="107"/>
      <c r="D99" s="108" t="s">
        <v>529</v>
      </c>
      <c r="E99" s="109"/>
      <c r="F99" s="109"/>
      <c r="G99" s="109"/>
      <c r="H99" s="109"/>
      <c r="I99" s="109"/>
      <c r="J99" s="110">
        <f>J180</f>
        <v>0</v>
      </c>
      <c r="L99" s="107"/>
    </row>
    <row r="100" spans="2:12" s="9" customFormat="1" ht="19.899999999999999" hidden="1" customHeight="1">
      <c r="B100" s="107"/>
      <c r="D100" s="108" t="s">
        <v>530</v>
      </c>
      <c r="E100" s="109"/>
      <c r="F100" s="109"/>
      <c r="G100" s="109"/>
      <c r="H100" s="109"/>
      <c r="I100" s="109"/>
      <c r="J100" s="110">
        <f>J206</f>
        <v>0</v>
      </c>
      <c r="L100" s="107"/>
    </row>
    <row r="101" spans="2:12" s="9" customFormat="1" ht="19.899999999999999" hidden="1" customHeight="1">
      <c r="B101" s="107"/>
      <c r="D101" s="108" t="s">
        <v>3621</v>
      </c>
      <c r="E101" s="109"/>
      <c r="F101" s="109"/>
      <c r="G101" s="109"/>
      <c r="H101" s="109"/>
      <c r="I101" s="109"/>
      <c r="J101" s="110">
        <f>J218</f>
        <v>0</v>
      </c>
      <c r="L101" s="107"/>
    </row>
    <row r="102" spans="2:12" s="9" customFormat="1" ht="19.899999999999999" hidden="1" customHeight="1">
      <c r="B102" s="107"/>
      <c r="D102" s="108" t="s">
        <v>137</v>
      </c>
      <c r="E102" s="109"/>
      <c r="F102" s="109"/>
      <c r="G102" s="109"/>
      <c r="H102" s="109"/>
      <c r="I102" s="109"/>
      <c r="J102" s="110">
        <f>J255</f>
        <v>0</v>
      </c>
      <c r="L102" s="107"/>
    </row>
    <row r="103" spans="2:12" s="9" customFormat="1" ht="19.899999999999999" hidden="1" customHeight="1">
      <c r="B103" s="107"/>
      <c r="D103" s="108" t="s">
        <v>538</v>
      </c>
      <c r="E103" s="109"/>
      <c r="F103" s="109"/>
      <c r="G103" s="109"/>
      <c r="H103" s="109"/>
      <c r="I103" s="109"/>
      <c r="J103" s="110">
        <f>J284</f>
        <v>0</v>
      </c>
      <c r="L103" s="107"/>
    </row>
    <row r="104" spans="2:12" s="8" customFormat="1" ht="24.95" hidden="1" customHeight="1">
      <c r="B104" s="103"/>
      <c r="D104" s="104" t="s">
        <v>139</v>
      </c>
      <c r="E104" s="105"/>
      <c r="F104" s="105"/>
      <c r="G104" s="105"/>
      <c r="H104" s="105"/>
      <c r="I104" s="105"/>
      <c r="J104" s="106">
        <f>J288</f>
        <v>0</v>
      </c>
      <c r="L104" s="103"/>
    </row>
    <row r="105" spans="2:12" s="9" customFormat="1" ht="19.899999999999999" hidden="1" customHeight="1">
      <c r="B105" s="107"/>
      <c r="D105" s="108" t="s">
        <v>140</v>
      </c>
      <c r="E105" s="109"/>
      <c r="F105" s="109"/>
      <c r="G105" s="109"/>
      <c r="H105" s="109"/>
      <c r="I105" s="109"/>
      <c r="J105" s="110">
        <f>J289</f>
        <v>0</v>
      </c>
      <c r="L105" s="107"/>
    </row>
    <row r="106" spans="2:12" s="1" customFormat="1" ht="21.75" hidden="1" customHeight="1">
      <c r="B106" s="31"/>
      <c r="L106" s="31"/>
    </row>
    <row r="107" spans="2:12" s="1" customFormat="1" ht="6.95" hidden="1" customHeight="1">
      <c r="B107" s="43"/>
      <c r="C107" s="44"/>
      <c r="D107" s="44"/>
      <c r="E107" s="44"/>
      <c r="F107" s="44"/>
      <c r="G107" s="44"/>
      <c r="H107" s="44"/>
      <c r="I107" s="44"/>
      <c r="J107" s="44"/>
      <c r="K107" s="44"/>
      <c r="L107" s="31"/>
    </row>
    <row r="108" spans="2:12" ht="11.25" hidden="1"/>
    <row r="109" spans="2:12" ht="11.25" hidden="1"/>
    <row r="110" spans="2:12" ht="11.25" hidden="1"/>
    <row r="111" spans="2:12" s="1" customFormat="1" ht="6.95" customHeight="1">
      <c r="B111" s="45"/>
      <c r="C111" s="46"/>
      <c r="D111" s="46"/>
      <c r="E111" s="46"/>
      <c r="F111" s="46"/>
      <c r="G111" s="46"/>
      <c r="H111" s="46"/>
      <c r="I111" s="46"/>
      <c r="J111" s="46"/>
      <c r="K111" s="46"/>
      <c r="L111" s="31"/>
    </row>
    <row r="112" spans="2:12" s="1" customFormat="1" ht="24.95" customHeight="1">
      <c r="B112" s="31"/>
      <c r="C112" s="20" t="s">
        <v>147</v>
      </c>
      <c r="L112" s="31"/>
    </row>
    <row r="113" spans="2:65" s="1" customFormat="1" ht="6.95" customHeight="1">
      <c r="B113" s="31"/>
      <c r="L113" s="31"/>
    </row>
    <row r="114" spans="2:65" s="1" customFormat="1" ht="12" customHeight="1">
      <c r="B114" s="31"/>
      <c r="C114" s="26" t="s">
        <v>16</v>
      </c>
      <c r="L114" s="31"/>
    </row>
    <row r="115" spans="2:65" s="1" customFormat="1" ht="26.25" customHeight="1">
      <c r="B115" s="31"/>
      <c r="E115" s="228" t="str">
        <f>E7</f>
        <v>STAVEBNÍ ÚPRAVY HASIČSKÉ ZBROJNICE HEŘMANICE - SLEZSKÁ OSTRAVA</v>
      </c>
      <c r="F115" s="229"/>
      <c r="G115" s="229"/>
      <c r="H115" s="229"/>
      <c r="L115" s="31"/>
    </row>
    <row r="116" spans="2:65" s="1" customFormat="1" ht="12" customHeight="1">
      <c r="B116" s="31"/>
      <c r="C116" s="26" t="s">
        <v>129</v>
      </c>
      <c r="L116" s="31"/>
    </row>
    <row r="117" spans="2:65" s="1" customFormat="1" ht="16.5" customHeight="1">
      <c r="B117" s="31"/>
      <c r="E117" s="194" t="str">
        <f>E9</f>
        <v>SO 02 - 8 - Komunikace</v>
      </c>
      <c r="F117" s="230"/>
      <c r="G117" s="230"/>
      <c r="H117" s="230"/>
      <c r="L117" s="31"/>
    </row>
    <row r="118" spans="2:65" s="1" customFormat="1" ht="6.95" customHeight="1">
      <c r="B118" s="31"/>
      <c r="L118" s="31"/>
    </row>
    <row r="119" spans="2:65" s="1" customFormat="1" ht="12" customHeight="1">
      <c r="B119" s="31"/>
      <c r="C119" s="26" t="s">
        <v>20</v>
      </c>
      <c r="F119" s="24" t="str">
        <f>F12</f>
        <v>SLEZSKÁ OSTRAVA</v>
      </c>
      <c r="I119" s="26" t="s">
        <v>22</v>
      </c>
      <c r="J119" s="51" t="str">
        <f>IF(J12="","",J12)</f>
        <v>10. 8. 2023</v>
      </c>
      <c r="L119" s="31"/>
    </row>
    <row r="120" spans="2:65" s="1" customFormat="1" ht="6.95" customHeight="1">
      <c r="B120" s="31"/>
      <c r="L120" s="31"/>
    </row>
    <row r="121" spans="2:65" s="1" customFormat="1" ht="15.2" customHeight="1">
      <c r="B121" s="31"/>
      <c r="C121" s="26" t="s">
        <v>24</v>
      </c>
      <c r="F121" s="24" t="str">
        <f>E15</f>
        <v>SMO - SLEZSKÁ OSTRAVA</v>
      </c>
      <c r="I121" s="26" t="s">
        <v>30</v>
      </c>
      <c r="J121" s="29" t="str">
        <f>E21</f>
        <v>SPAN s.r.o.</v>
      </c>
      <c r="L121" s="31"/>
    </row>
    <row r="122" spans="2:65" s="1" customFormat="1" ht="15.2" customHeight="1">
      <c r="B122" s="31"/>
      <c r="C122" s="26" t="s">
        <v>28</v>
      </c>
      <c r="F122" s="24" t="str">
        <f>IF(E18="","",E18)</f>
        <v>Vyplň údaj</v>
      </c>
      <c r="I122" s="26" t="s">
        <v>35</v>
      </c>
      <c r="J122" s="29" t="str">
        <f>E24</f>
        <v>SPAN S.R.O.</v>
      </c>
      <c r="L122" s="31"/>
    </row>
    <row r="123" spans="2:65" s="1" customFormat="1" ht="10.35" customHeight="1">
      <c r="B123" s="31"/>
      <c r="L123" s="31"/>
    </row>
    <row r="124" spans="2:65" s="10" customFormat="1" ht="29.25" customHeight="1">
      <c r="B124" s="111"/>
      <c r="C124" s="112" t="s">
        <v>148</v>
      </c>
      <c r="D124" s="113" t="s">
        <v>63</v>
      </c>
      <c r="E124" s="113" t="s">
        <v>59</v>
      </c>
      <c r="F124" s="113" t="s">
        <v>60</v>
      </c>
      <c r="G124" s="113" t="s">
        <v>149</v>
      </c>
      <c r="H124" s="113" t="s">
        <v>150</v>
      </c>
      <c r="I124" s="113" t="s">
        <v>151</v>
      </c>
      <c r="J124" s="113" t="s">
        <v>133</v>
      </c>
      <c r="K124" s="114" t="s">
        <v>152</v>
      </c>
      <c r="L124" s="111"/>
      <c r="M124" s="58" t="s">
        <v>1</v>
      </c>
      <c r="N124" s="59" t="s">
        <v>42</v>
      </c>
      <c r="O124" s="59" t="s">
        <v>153</v>
      </c>
      <c r="P124" s="59" t="s">
        <v>154</v>
      </c>
      <c r="Q124" s="59" t="s">
        <v>155</v>
      </c>
      <c r="R124" s="59" t="s">
        <v>156</v>
      </c>
      <c r="S124" s="59" t="s">
        <v>157</v>
      </c>
      <c r="T124" s="60" t="s">
        <v>158</v>
      </c>
    </row>
    <row r="125" spans="2:65" s="1" customFormat="1" ht="22.9" customHeight="1">
      <c r="B125" s="31"/>
      <c r="C125" s="63" t="s">
        <v>159</v>
      </c>
      <c r="J125" s="115">
        <f>BK125</f>
        <v>0</v>
      </c>
      <c r="L125" s="31"/>
      <c r="M125" s="61"/>
      <c r="N125" s="52"/>
      <c r="O125" s="52"/>
      <c r="P125" s="116">
        <f>P126+P288</f>
        <v>0</v>
      </c>
      <c r="Q125" s="52"/>
      <c r="R125" s="116">
        <f>R126+R288</f>
        <v>560.54515466999999</v>
      </c>
      <c r="S125" s="52"/>
      <c r="T125" s="117">
        <f>T126+T288</f>
        <v>0.25919999999999999</v>
      </c>
      <c r="AT125" s="16" t="s">
        <v>77</v>
      </c>
      <c r="AU125" s="16" t="s">
        <v>135</v>
      </c>
      <c r="BK125" s="118">
        <f>BK126+BK288</f>
        <v>0</v>
      </c>
    </row>
    <row r="126" spans="2:65" s="11" customFormat="1" ht="25.9" customHeight="1">
      <c r="B126" s="119"/>
      <c r="D126" s="120" t="s">
        <v>77</v>
      </c>
      <c r="E126" s="121" t="s">
        <v>160</v>
      </c>
      <c r="F126" s="121" t="s">
        <v>161</v>
      </c>
      <c r="I126" s="122"/>
      <c r="J126" s="123">
        <f>BK126</f>
        <v>0</v>
      </c>
      <c r="L126" s="119"/>
      <c r="M126" s="124"/>
      <c r="P126" s="125">
        <f>P127+P180+P206+P218+P255+P284</f>
        <v>0</v>
      </c>
      <c r="R126" s="125">
        <f>R127+R180+R206+R218+R255+R284</f>
        <v>560.17526951000002</v>
      </c>
      <c r="T126" s="126">
        <f>T127+T180+T206+T218+T255+T284</f>
        <v>0</v>
      </c>
      <c r="AR126" s="120" t="s">
        <v>86</v>
      </c>
      <c r="AT126" s="127" t="s">
        <v>77</v>
      </c>
      <c r="AU126" s="127" t="s">
        <v>78</v>
      </c>
      <c r="AY126" s="120" t="s">
        <v>162</v>
      </c>
      <c r="BK126" s="128">
        <f>BK127+BK180+BK206+BK218+BK255+BK284</f>
        <v>0</v>
      </c>
    </row>
    <row r="127" spans="2:65" s="11" customFormat="1" ht="22.9" customHeight="1">
      <c r="B127" s="119"/>
      <c r="D127" s="120" t="s">
        <v>77</v>
      </c>
      <c r="E127" s="129" t="s">
        <v>86</v>
      </c>
      <c r="F127" s="129" t="s">
        <v>547</v>
      </c>
      <c r="I127" s="122"/>
      <c r="J127" s="130">
        <f>BK127</f>
        <v>0</v>
      </c>
      <c r="L127" s="119"/>
      <c r="M127" s="124"/>
      <c r="P127" s="125">
        <f>SUM(P128:P179)</f>
        <v>0</v>
      </c>
      <c r="R127" s="125">
        <f>SUM(R128:R179)</f>
        <v>202.96766496000001</v>
      </c>
      <c r="T127" s="126">
        <f>SUM(T128:T179)</f>
        <v>0</v>
      </c>
      <c r="AR127" s="120" t="s">
        <v>86</v>
      </c>
      <c r="AT127" s="127" t="s">
        <v>77</v>
      </c>
      <c r="AU127" s="127" t="s">
        <v>86</v>
      </c>
      <c r="AY127" s="120" t="s">
        <v>162</v>
      </c>
      <c r="BK127" s="128">
        <f>SUM(BK128:BK179)</f>
        <v>0</v>
      </c>
    </row>
    <row r="128" spans="2:65" s="1" customFormat="1" ht="33" customHeight="1">
      <c r="B128" s="31"/>
      <c r="C128" s="131" t="s">
        <v>86</v>
      </c>
      <c r="D128" s="131" t="s">
        <v>165</v>
      </c>
      <c r="E128" s="132" t="s">
        <v>3622</v>
      </c>
      <c r="F128" s="133" t="s">
        <v>3623</v>
      </c>
      <c r="G128" s="134" t="s">
        <v>168</v>
      </c>
      <c r="H128" s="135">
        <v>156.096</v>
      </c>
      <c r="I128" s="136"/>
      <c r="J128" s="137">
        <f>ROUND(I128*H128,2)</f>
        <v>0</v>
      </c>
      <c r="K128" s="133" t="s">
        <v>169</v>
      </c>
      <c r="L128" s="31"/>
      <c r="M128" s="138" t="s">
        <v>1</v>
      </c>
      <c r="N128" s="139" t="s">
        <v>43</v>
      </c>
      <c r="P128" s="140">
        <f>O128*H128</f>
        <v>0</v>
      </c>
      <c r="Q128" s="140">
        <v>0</v>
      </c>
      <c r="R128" s="140">
        <f>Q128*H128</f>
        <v>0</v>
      </c>
      <c r="S128" s="140">
        <v>0</v>
      </c>
      <c r="T128" s="141">
        <f>S128*H128</f>
        <v>0</v>
      </c>
      <c r="AR128" s="142" t="s">
        <v>170</v>
      </c>
      <c r="AT128" s="142" t="s">
        <v>165</v>
      </c>
      <c r="AU128" s="142" t="s">
        <v>88</v>
      </c>
      <c r="AY128" s="16" t="s">
        <v>162</v>
      </c>
      <c r="BE128" s="143">
        <f>IF(N128="základní",J128,0)</f>
        <v>0</v>
      </c>
      <c r="BF128" s="143">
        <f>IF(N128="snížená",J128,0)</f>
        <v>0</v>
      </c>
      <c r="BG128" s="143">
        <f>IF(N128="zákl. přenesená",J128,0)</f>
        <v>0</v>
      </c>
      <c r="BH128" s="143">
        <f>IF(N128="sníž. přenesená",J128,0)</f>
        <v>0</v>
      </c>
      <c r="BI128" s="143">
        <f>IF(N128="nulová",J128,0)</f>
        <v>0</v>
      </c>
      <c r="BJ128" s="16" t="s">
        <v>86</v>
      </c>
      <c r="BK128" s="143">
        <f>ROUND(I128*H128,2)</f>
        <v>0</v>
      </c>
      <c r="BL128" s="16" t="s">
        <v>170</v>
      </c>
      <c r="BM128" s="142" t="s">
        <v>3624</v>
      </c>
    </row>
    <row r="129" spans="2:65" s="1" customFormat="1" ht="29.25">
      <c r="B129" s="31"/>
      <c r="D129" s="144" t="s">
        <v>172</v>
      </c>
      <c r="F129" s="145" t="s">
        <v>3625</v>
      </c>
      <c r="I129" s="146"/>
      <c r="L129" s="31"/>
      <c r="M129" s="147"/>
      <c r="T129" s="55"/>
      <c r="AT129" s="16" t="s">
        <v>172</v>
      </c>
      <c r="AU129" s="16" t="s">
        <v>88</v>
      </c>
    </row>
    <row r="130" spans="2:65" s="12" customFormat="1" ht="11.25">
      <c r="B130" s="148"/>
      <c r="D130" s="144" t="s">
        <v>179</v>
      </c>
      <c r="E130" s="149" t="s">
        <v>1</v>
      </c>
      <c r="F130" s="150" t="s">
        <v>3626</v>
      </c>
      <c r="H130" s="151">
        <v>156.096</v>
      </c>
      <c r="I130" s="152"/>
      <c r="L130" s="148"/>
      <c r="M130" s="153"/>
      <c r="T130" s="154"/>
      <c r="AT130" s="149" t="s">
        <v>179</v>
      </c>
      <c r="AU130" s="149" t="s">
        <v>88</v>
      </c>
      <c r="AV130" s="12" t="s">
        <v>88</v>
      </c>
      <c r="AW130" s="12" t="s">
        <v>34</v>
      </c>
      <c r="AX130" s="12" t="s">
        <v>78</v>
      </c>
      <c r="AY130" s="149" t="s">
        <v>162</v>
      </c>
    </row>
    <row r="131" spans="2:65" s="13" customFormat="1" ht="11.25">
      <c r="B131" s="155"/>
      <c r="D131" s="144" t="s">
        <v>179</v>
      </c>
      <c r="E131" s="156" t="s">
        <v>1</v>
      </c>
      <c r="F131" s="157" t="s">
        <v>181</v>
      </c>
      <c r="H131" s="158">
        <v>156.096</v>
      </c>
      <c r="I131" s="159"/>
      <c r="L131" s="155"/>
      <c r="M131" s="160"/>
      <c r="T131" s="161"/>
      <c r="AT131" s="156" t="s">
        <v>179</v>
      </c>
      <c r="AU131" s="156" t="s">
        <v>88</v>
      </c>
      <c r="AV131" s="13" t="s">
        <v>170</v>
      </c>
      <c r="AW131" s="13" t="s">
        <v>34</v>
      </c>
      <c r="AX131" s="13" t="s">
        <v>86</v>
      </c>
      <c r="AY131" s="156" t="s">
        <v>162</v>
      </c>
    </row>
    <row r="132" spans="2:65" s="1" customFormat="1" ht="33" customHeight="1">
      <c r="B132" s="31"/>
      <c r="C132" s="131" t="s">
        <v>88</v>
      </c>
      <c r="D132" s="131" t="s">
        <v>165</v>
      </c>
      <c r="E132" s="132" t="s">
        <v>3627</v>
      </c>
      <c r="F132" s="133" t="s">
        <v>3628</v>
      </c>
      <c r="G132" s="134" t="s">
        <v>168</v>
      </c>
      <c r="H132" s="135">
        <v>3.84</v>
      </c>
      <c r="I132" s="136"/>
      <c r="J132" s="137">
        <f>ROUND(I132*H132,2)</f>
        <v>0</v>
      </c>
      <c r="K132" s="133" t="s">
        <v>169</v>
      </c>
      <c r="L132" s="31"/>
      <c r="M132" s="138" t="s">
        <v>1</v>
      </c>
      <c r="N132" s="139" t="s">
        <v>43</v>
      </c>
      <c r="P132" s="140">
        <f>O132*H132</f>
        <v>0</v>
      </c>
      <c r="Q132" s="140">
        <v>0</v>
      </c>
      <c r="R132" s="140">
        <f>Q132*H132</f>
        <v>0</v>
      </c>
      <c r="S132" s="140">
        <v>0</v>
      </c>
      <c r="T132" s="141">
        <f>S132*H132</f>
        <v>0</v>
      </c>
      <c r="AR132" s="142" t="s">
        <v>170</v>
      </c>
      <c r="AT132" s="142" t="s">
        <v>165</v>
      </c>
      <c r="AU132" s="142" t="s">
        <v>88</v>
      </c>
      <c r="AY132" s="16" t="s">
        <v>162</v>
      </c>
      <c r="BE132" s="143">
        <f>IF(N132="základní",J132,0)</f>
        <v>0</v>
      </c>
      <c r="BF132" s="143">
        <f>IF(N132="snížená",J132,0)</f>
        <v>0</v>
      </c>
      <c r="BG132" s="143">
        <f>IF(N132="zákl. přenesená",J132,0)</f>
        <v>0</v>
      </c>
      <c r="BH132" s="143">
        <f>IF(N132="sníž. přenesená",J132,0)</f>
        <v>0</v>
      </c>
      <c r="BI132" s="143">
        <f>IF(N132="nulová",J132,0)</f>
        <v>0</v>
      </c>
      <c r="BJ132" s="16" t="s">
        <v>86</v>
      </c>
      <c r="BK132" s="143">
        <f>ROUND(I132*H132,2)</f>
        <v>0</v>
      </c>
      <c r="BL132" s="16" t="s">
        <v>170</v>
      </c>
      <c r="BM132" s="142" t="s">
        <v>3629</v>
      </c>
    </row>
    <row r="133" spans="2:65" s="1" customFormat="1" ht="19.5">
      <c r="B133" s="31"/>
      <c r="D133" s="144" t="s">
        <v>172</v>
      </c>
      <c r="F133" s="145" t="s">
        <v>3630</v>
      </c>
      <c r="I133" s="146"/>
      <c r="L133" s="31"/>
      <c r="M133" s="147"/>
      <c r="T133" s="55"/>
      <c r="AT133" s="16" t="s">
        <v>172</v>
      </c>
      <c r="AU133" s="16" t="s">
        <v>88</v>
      </c>
    </row>
    <row r="134" spans="2:65" s="1" customFormat="1" ht="33" customHeight="1">
      <c r="B134" s="31"/>
      <c r="C134" s="131" t="s">
        <v>182</v>
      </c>
      <c r="D134" s="131" t="s">
        <v>165</v>
      </c>
      <c r="E134" s="132" t="s">
        <v>3631</v>
      </c>
      <c r="F134" s="133" t="s">
        <v>3632</v>
      </c>
      <c r="G134" s="134" t="s">
        <v>168</v>
      </c>
      <c r="H134" s="135">
        <v>68.900000000000006</v>
      </c>
      <c r="I134" s="136"/>
      <c r="J134" s="137">
        <f>ROUND(I134*H134,2)</f>
        <v>0</v>
      </c>
      <c r="K134" s="133" t="s">
        <v>169</v>
      </c>
      <c r="L134" s="31"/>
      <c r="M134" s="138" t="s">
        <v>1</v>
      </c>
      <c r="N134" s="139" t="s">
        <v>43</v>
      </c>
      <c r="P134" s="140">
        <f>O134*H134</f>
        <v>0</v>
      </c>
      <c r="Q134" s="140">
        <v>0</v>
      </c>
      <c r="R134" s="140">
        <f>Q134*H134</f>
        <v>0</v>
      </c>
      <c r="S134" s="140">
        <v>0</v>
      </c>
      <c r="T134" s="141">
        <f>S134*H134</f>
        <v>0</v>
      </c>
      <c r="AR134" s="142" t="s">
        <v>170</v>
      </c>
      <c r="AT134" s="142" t="s">
        <v>165</v>
      </c>
      <c r="AU134" s="142" t="s">
        <v>88</v>
      </c>
      <c r="AY134" s="16" t="s">
        <v>162</v>
      </c>
      <c r="BE134" s="143">
        <f>IF(N134="základní",J134,0)</f>
        <v>0</v>
      </c>
      <c r="BF134" s="143">
        <f>IF(N134="snížená",J134,0)</f>
        <v>0</v>
      </c>
      <c r="BG134" s="143">
        <f>IF(N134="zákl. přenesená",J134,0)</f>
        <v>0</v>
      </c>
      <c r="BH134" s="143">
        <f>IF(N134="sníž. přenesená",J134,0)</f>
        <v>0</v>
      </c>
      <c r="BI134" s="143">
        <f>IF(N134="nulová",J134,0)</f>
        <v>0</v>
      </c>
      <c r="BJ134" s="16" t="s">
        <v>86</v>
      </c>
      <c r="BK134" s="143">
        <f>ROUND(I134*H134,2)</f>
        <v>0</v>
      </c>
      <c r="BL134" s="16" t="s">
        <v>170</v>
      </c>
      <c r="BM134" s="142" t="s">
        <v>3633</v>
      </c>
    </row>
    <row r="135" spans="2:65" s="1" customFormat="1" ht="29.25">
      <c r="B135" s="31"/>
      <c r="D135" s="144" t="s">
        <v>172</v>
      </c>
      <c r="F135" s="145" t="s">
        <v>3634</v>
      </c>
      <c r="I135" s="146"/>
      <c r="L135" s="31"/>
      <c r="M135" s="147"/>
      <c r="T135" s="55"/>
      <c r="AT135" s="16" t="s">
        <v>172</v>
      </c>
      <c r="AU135" s="16" t="s">
        <v>88</v>
      </c>
    </row>
    <row r="136" spans="2:65" s="1" customFormat="1" ht="24.2" customHeight="1">
      <c r="B136" s="31"/>
      <c r="C136" s="131" t="s">
        <v>170</v>
      </c>
      <c r="D136" s="131" t="s">
        <v>165</v>
      </c>
      <c r="E136" s="132" t="s">
        <v>3635</v>
      </c>
      <c r="F136" s="133" t="s">
        <v>3636</v>
      </c>
      <c r="G136" s="134" t="s">
        <v>168</v>
      </c>
      <c r="H136" s="135">
        <v>32.76</v>
      </c>
      <c r="I136" s="136"/>
      <c r="J136" s="137">
        <f>ROUND(I136*H136,2)</f>
        <v>0</v>
      </c>
      <c r="K136" s="133" t="s">
        <v>169</v>
      </c>
      <c r="L136" s="31"/>
      <c r="M136" s="138" t="s">
        <v>1</v>
      </c>
      <c r="N136" s="139" t="s">
        <v>43</v>
      </c>
      <c r="P136" s="140">
        <f>O136*H136</f>
        <v>0</v>
      </c>
      <c r="Q136" s="140">
        <v>0</v>
      </c>
      <c r="R136" s="140">
        <f>Q136*H136</f>
        <v>0</v>
      </c>
      <c r="S136" s="140">
        <v>0</v>
      </c>
      <c r="T136" s="141">
        <f>S136*H136</f>
        <v>0</v>
      </c>
      <c r="AR136" s="142" t="s">
        <v>170</v>
      </c>
      <c r="AT136" s="142" t="s">
        <v>165</v>
      </c>
      <c r="AU136" s="142" t="s">
        <v>88</v>
      </c>
      <c r="AY136" s="16" t="s">
        <v>162</v>
      </c>
      <c r="BE136" s="143">
        <f>IF(N136="základní",J136,0)</f>
        <v>0</v>
      </c>
      <c r="BF136" s="143">
        <f>IF(N136="snížená",J136,0)</f>
        <v>0</v>
      </c>
      <c r="BG136" s="143">
        <f>IF(N136="zákl. přenesená",J136,0)</f>
        <v>0</v>
      </c>
      <c r="BH136" s="143">
        <f>IF(N136="sníž. přenesená",J136,0)</f>
        <v>0</v>
      </c>
      <c r="BI136" s="143">
        <f>IF(N136="nulová",J136,0)</f>
        <v>0</v>
      </c>
      <c r="BJ136" s="16" t="s">
        <v>86</v>
      </c>
      <c r="BK136" s="143">
        <f>ROUND(I136*H136,2)</f>
        <v>0</v>
      </c>
      <c r="BL136" s="16" t="s">
        <v>170</v>
      </c>
      <c r="BM136" s="142" t="s">
        <v>3637</v>
      </c>
    </row>
    <row r="137" spans="2:65" s="1" customFormat="1" ht="19.5">
      <c r="B137" s="31"/>
      <c r="D137" s="144" t="s">
        <v>172</v>
      </c>
      <c r="F137" s="145" t="s">
        <v>3638</v>
      </c>
      <c r="I137" s="146"/>
      <c r="L137" s="31"/>
      <c r="M137" s="147"/>
      <c r="T137" s="55"/>
      <c r="AT137" s="16" t="s">
        <v>172</v>
      </c>
      <c r="AU137" s="16" t="s">
        <v>88</v>
      </c>
    </row>
    <row r="138" spans="2:65" s="1" customFormat="1" ht="21.75" customHeight="1">
      <c r="B138" s="31"/>
      <c r="C138" s="131" t="s">
        <v>191</v>
      </c>
      <c r="D138" s="131" t="s">
        <v>165</v>
      </c>
      <c r="E138" s="132" t="s">
        <v>608</v>
      </c>
      <c r="F138" s="133" t="s">
        <v>609</v>
      </c>
      <c r="G138" s="134" t="s">
        <v>176</v>
      </c>
      <c r="H138" s="135">
        <v>26.744</v>
      </c>
      <c r="I138" s="136"/>
      <c r="J138" s="137">
        <f>ROUND(I138*H138,2)</f>
        <v>0</v>
      </c>
      <c r="K138" s="133" t="s">
        <v>169</v>
      </c>
      <c r="L138" s="31"/>
      <c r="M138" s="138" t="s">
        <v>1</v>
      </c>
      <c r="N138" s="139" t="s">
        <v>43</v>
      </c>
      <c r="P138" s="140">
        <f>O138*H138</f>
        <v>0</v>
      </c>
      <c r="Q138" s="140">
        <v>8.4000000000000003E-4</v>
      </c>
      <c r="R138" s="140">
        <f>Q138*H138</f>
        <v>2.2464959999999999E-2</v>
      </c>
      <c r="S138" s="140">
        <v>0</v>
      </c>
      <c r="T138" s="141">
        <f>S138*H138</f>
        <v>0</v>
      </c>
      <c r="AR138" s="142" t="s">
        <v>170</v>
      </c>
      <c r="AT138" s="142" t="s">
        <v>165</v>
      </c>
      <c r="AU138" s="142" t="s">
        <v>88</v>
      </c>
      <c r="AY138" s="16" t="s">
        <v>162</v>
      </c>
      <c r="BE138" s="143">
        <f>IF(N138="základní",J138,0)</f>
        <v>0</v>
      </c>
      <c r="BF138" s="143">
        <f>IF(N138="snížená",J138,0)</f>
        <v>0</v>
      </c>
      <c r="BG138" s="143">
        <f>IF(N138="zákl. přenesená",J138,0)</f>
        <v>0</v>
      </c>
      <c r="BH138" s="143">
        <f>IF(N138="sníž. přenesená",J138,0)</f>
        <v>0</v>
      </c>
      <c r="BI138" s="143">
        <f>IF(N138="nulová",J138,0)</f>
        <v>0</v>
      </c>
      <c r="BJ138" s="16" t="s">
        <v>86</v>
      </c>
      <c r="BK138" s="143">
        <f>ROUND(I138*H138,2)</f>
        <v>0</v>
      </c>
      <c r="BL138" s="16" t="s">
        <v>170</v>
      </c>
      <c r="BM138" s="142" t="s">
        <v>3639</v>
      </c>
    </row>
    <row r="139" spans="2:65" s="1" customFormat="1" ht="19.5">
      <c r="B139" s="31"/>
      <c r="D139" s="144" t="s">
        <v>172</v>
      </c>
      <c r="F139" s="145" t="s">
        <v>3638</v>
      </c>
      <c r="I139" s="146"/>
      <c r="L139" s="31"/>
      <c r="M139" s="147"/>
      <c r="T139" s="55"/>
      <c r="AT139" s="16" t="s">
        <v>172</v>
      </c>
      <c r="AU139" s="16" t="s">
        <v>88</v>
      </c>
    </row>
    <row r="140" spans="2:65" s="1" customFormat="1" ht="24.2" customHeight="1">
      <c r="B140" s="31"/>
      <c r="C140" s="131" t="s">
        <v>196</v>
      </c>
      <c r="D140" s="131" t="s">
        <v>165</v>
      </c>
      <c r="E140" s="132" t="s">
        <v>612</v>
      </c>
      <c r="F140" s="133" t="s">
        <v>613</v>
      </c>
      <c r="G140" s="134" t="s">
        <v>176</v>
      </c>
      <c r="H140" s="135">
        <v>26.744</v>
      </c>
      <c r="I140" s="136"/>
      <c r="J140" s="137">
        <f>ROUND(I140*H140,2)</f>
        <v>0</v>
      </c>
      <c r="K140" s="133" t="s">
        <v>169</v>
      </c>
      <c r="L140" s="31"/>
      <c r="M140" s="138" t="s">
        <v>1</v>
      </c>
      <c r="N140" s="139" t="s">
        <v>43</v>
      </c>
      <c r="P140" s="140">
        <f>O140*H140</f>
        <v>0</v>
      </c>
      <c r="Q140" s="140">
        <v>0</v>
      </c>
      <c r="R140" s="140">
        <f>Q140*H140</f>
        <v>0</v>
      </c>
      <c r="S140" s="140">
        <v>0</v>
      </c>
      <c r="T140" s="141">
        <f>S140*H140</f>
        <v>0</v>
      </c>
      <c r="AR140" s="142" t="s">
        <v>170</v>
      </c>
      <c r="AT140" s="142" t="s">
        <v>165</v>
      </c>
      <c r="AU140" s="142" t="s">
        <v>88</v>
      </c>
      <c r="AY140" s="16" t="s">
        <v>162</v>
      </c>
      <c r="BE140" s="143">
        <f>IF(N140="základní",J140,0)</f>
        <v>0</v>
      </c>
      <c r="BF140" s="143">
        <f>IF(N140="snížená",J140,0)</f>
        <v>0</v>
      </c>
      <c r="BG140" s="143">
        <f>IF(N140="zákl. přenesená",J140,0)</f>
        <v>0</v>
      </c>
      <c r="BH140" s="143">
        <f>IF(N140="sníž. přenesená",J140,0)</f>
        <v>0</v>
      </c>
      <c r="BI140" s="143">
        <f>IF(N140="nulová",J140,0)</f>
        <v>0</v>
      </c>
      <c r="BJ140" s="16" t="s">
        <v>86</v>
      </c>
      <c r="BK140" s="143">
        <f>ROUND(I140*H140,2)</f>
        <v>0</v>
      </c>
      <c r="BL140" s="16" t="s">
        <v>170</v>
      </c>
      <c r="BM140" s="142" t="s">
        <v>3640</v>
      </c>
    </row>
    <row r="141" spans="2:65" s="1" customFormat="1" ht="37.9" customHeight="1">
      <c r="B141" s="31"/>
      <c r="C141" s="131" t="s">
        <v>201</v>
      </c>
      <c r="D141" s="131" t="s">
        <v>165</v>
      </c>
      <c r="E141" s="132" t="s">
        <v>625</v>
      </c>
      <c r="F141" s="133" t="s">
        <v>626</v>
      </c>
      <c r="G141" s="134" t="s">
        <v>168</v>
      </c>
      <c r="H141" s="135">
        <v>228.833</v>
      </c>
      <c r="I141" s="136"/>
      <c r="J141" s="137">
        <f>ROUND(I141*H141,2)</f>
        <v>0</v>
      </c>
      <c r="K141" s="133" t="s">
        <v>169</v>
      </c>
      <c r="L141" s="31"/>
      <c r="M141" s="138" t="s">
        <v>1</v>
      </c>
      <c r="N141" s="139" t="s">
        <v>43</v>
      </c>
      <c r="P141" s="140">
        <f>O141*H141</f>
        <v>0</v>
      </c>
      <c r="Q141" s="140">
        <v>0</v>
      </c>
      <c r="R141" s="140">
        <f>Q141*H141</f>
        <v>0</v>
      </c>
      <c r="S141" s="140">
        <v>0</v>
      </c>
      <c r="T141" s="141">
        <f>S141*H141</f>
        <v>0</v>
      </c>
      <c r="AR141" s="142" t="s">
        <v>170</v>
      </c>
      <c r="AT141" s="142" t="s">
        <v>165</v>
      </c>
      <c r="AU141" s="142" t="s">
        <v>88</v>
      </c>
      <c r="AY141" s="16" t="s">
        <v>162</v>
      </c>
      <c r="BE141" s="143">
        <f>IF(N141="základní",J141,0)</f>
        <v>0</v>
      </c>
      <c r="BF141" s="143">
        <f>IF(N141="snížená",J141,0)</f>
        <v>0</v>
      </c>
      <c r="BG141" s="143">
        <f>IF(N141="zákl. přenesená",J141,0)</f>
        <v>0</v>
      </c>
      <c r="BH141" s="143">
        <f>IF(N141="sníž. přenesená",J141,0)</f>
        <v>0</v>
      </c>
      <c r="BI141" s="143">
        <f>IF(N141="nulová",J141,0)</f>
        <v>0</v>
      </c>
      <c r="BJ141" s="16" t="s">
        <v>86</v>
      </c>
      <c r="BK141" s="143">
        <f>ROUND(I141*H141,2)</f>
        <v>0</v>
      </c>
      <c r="BL141" s="16" t="s">
        <v>170</v>
      </c>
      <c r="BM141" s="142" t="s">
        <v>3641</v>
      </c>
    </row>
    <row r="142" spans="2:65" s="1" customFormat="1" ht="29.25">
      <c r="B142" s="31"/>
      <c r="D142" s="144" t="s">
        <v>172</v>
      </c>
      <c r="F142" s="145" t="s">
        <v>3642</v>
      </c>
      <c r="I142" s="146"/>
      <c r="L142" s="31"/>
      <c r="M142" s="147"/>
      <c r="T142" s="55"/>
      <c r="AT142" s="16" t="s">
        <v>172</v>
      </c>
      <c r="AU142" s="16" t="s">
        <v>88</v>
      </c>
    </row>
    <row r="143" spans="2:65" s="12" customFormat="1" ht="11.25">
      <c r="B143" s="148"/>
      <c r="D143" s="144" t="s">
        <v>179</v>
      </c>
      <c r="E143" s="149" t="s">
        <v>1</v>
      </c>
      <c r="F143" s="150" t="s">
        <v>3643</v>
      </c>
      <c r="H143" s="151">
        <v>228.833</v>
      </c>
      <c r="I143" s="152"/>
      <c r="L143" s="148"/>
      <c r="M143" s="153"/>
      <c r="T143" s="154"/>
      <c r="AT143" s="149" t="s">
        <v>179</v>
      </c>
      <c r="AU143" s="149" t="s">
        <v>88</v>
      </c>
      <c r="AV143" s="12" t="s">
        <v>88</v>
      </c>
      <c r="AW143" s="12" t="s">
        <v>34</v>
      </c>
      <c r="AX143" s="12" t="s">
        <v>78</v>
      </c>
      <c r="AY143" s="149" t="s">
        <v>162</v>
      </c>
    </row>
    <row r="144" spans="2:65" s="13" customFormat="1" ht="11.25">
      <c r="B144" s="155"/>
      <c r="D144" s="144" t="s">
        <v>179</v>
      </c>
      <c r="E144" s="156" t="s">
        <v>1</v>
      </c>
      <c r="F144" s="157" t="s">
        <v>181</v>
      </c>
      <c r="H144" s="158">
        <v>228.833</v>
      </c>
      <c r="I144" s="159"/>
      <c r="L144" s="155"/>
      <c r="M144" s="160"/>
      <c r="T144" s="161"/>
      <c r="AT144" s="156" t="s">
        <v>179</v>
      </c>
      <c r="AU144" s="156" t="s">
        <v>88</v>
      </c>
      <c r="AV144" s="13" t="s">
        <v>170</v>
      </c>
      <c r="AW144" s="13" t="s">
        <v>34</v>
      </c>
      <c r="AX144" s="13" t="s">
        <v>86</v>
      </c>
      <c r="AY144" s="156" t="s">
        <v>162</v>
      </c>
    </row>
    <row r="145" spans="2:65" s="1" customFormat="1" ht="37.9" customHeight="1">
      <c r="B145" s="31"/>
      <c r="C145" s="131" t="s">
        <v>205</v>
      </c>
      <c r="D145" s="131" t="s">
        <v>165</v>
      </c>
      <c r="E145" s="132" t="s">
        <v>625</v>
      </c>
      <c r="F145" s="133" t="s">
        <v>626</v>
      </c>
      <c r="G145" s="134" t="s">
        <v>168</v>
      </c>
      <c r="H145" s="135">
        <v>68.900000000000006</v>
      </c>
      <c r="I145" s="136"/>
      <c r="J145" s="137">
        <f>ROUND(I145*H145,2)</f>
        <v>0</v>
      </c>
      <c r="K145" s="133" t="s">
        <v>169</v>
      </c>
      <c r="L145" s="31"/>
      <c r="M145" s="138" t="s">
        <v>1</v>
      </c>
      <c r="N145" s="139" t="s">
        <v>43</v>
      </c>
      <c r="P145" s="140">
        <f>O145*H145</f>
        <v>0</v>
      </c>
      <c r="Q145" s="140">
        <v>0</v>
      </c>
      <c r="R145" s="140">
        <f>Q145*H145</f>
        <v>0</v>
      </c>
      <c r="S145" s="140">
        <v>0</v>
      </c>
      <c r="T145" s="141">
        <f>S145*H145</f>
        <v>0</v>
      </c>
      <c r="AR145" s="142" t="s">
        <v>170</v>
      </c>
      <c r="AT145" s="142" t="s">
        <v>165</v>
      </c>
      <c r="AU145" s="142" t="s">
        <v>88</v>
      </c>
      <c r="AY145" s="16" t="s">
        <v>162</v>
      </c>
      <c r="BE145" s="143">
        <f>IF(N145="základní",J145,0)</f>
        <v>0</v>
      </c>
      <c r="BF145" s="143">
        <f>IF(N145="snížená",J145,0)</f>
        <v>0</v>
      </c>
      <c r="BG145" s="143">
        <f>IF(N145="zákl. přenesená",J145,0)</f>
        <v>0</v>
      </c>
      <c r="BH145" s="143">
        <f>IF(N145="sníž. přenesená",J145,0)</f>
        <v>0</v>
      </c>
      <c r="BI145" s="143">
        <f>IF(N145="nulová",J145,0)</f>
        <v>0</v>
      </c>
      <c r="BJ145" s="16" t="s">
        <v>86</v>
      </c>
      <c r="BK145" s="143">
        <f>ROUND(I145*H145,2)</f>
        <v>0</v>
      </c>
      <c r="BL145" s="16" t="s">
        <v>170</v>
      </c>
      <c r="BM145" s="142" t="s">
        <v>3644</v>
      </c>
    </row>
    <row r="146" spans="2:65" s="1" customFormat="1" ht="29.25">
      <c r="B146" s="31"/>
      <c r="D146" s="144" t="s">
        <v>172</v>
      </c>
      <c r="F146" s="145" t="s">
        <v>3645</v>
      </c>
      <c r="I146" s="146"/>
      <c r="L146" s="31"/>
      <c r="M146" s="147"/>
      <c r="T146" s="55"/>
      <c r="AT146" s="16" t="s">
        <v>172</v>
      </c>
      <c r="AU146" s="16" t="s">
        <v>88</v>
      </c>
    </row>
    <row r="147" spans="2:65" s="12" customFormat="1" ht="11.25">
      <c r="B147" s="148"/>
      <c r="D147" s="144" t="s">
        <v>179</v>
      </c>
      <c r="E147" s="149" t="s">
        <v>1</v>
      </c>
      <c r="F147" s="150" t="s">
        <v>3646</v>
      </c>
      <c r="H147" s="151">
        <v>68.900000000000006</v>
      </c>
      <c r="I147" s="152"/>
      <c r="L147" s="148"/>
      <c r="M147" s="153"/>
      <c r="T147" s="154"/>
      <c r="AT147" s="149" t="s">
        <v>179</v>
      </c>
      <c r="AU147" s="149" t="s">
        <v>88</v>
      </c>
      <c r="AV147" s="12" t="s">
        <v>88</v>
      </c>
      <c r="AW147" s="12" t="s">
        <v>34</v>
      </c>
      <c r="AX147" s="12" t="s">
        <v>86</v>
      </c>
      <c r="AY147" s="149" t="s">
        <v>162</v>
      </c>
    </row>
    <row r="148" spans="2:65" s="1" customFormat="1" ht="37.9" customHeight="1">
      <c r="B148" s="31"/>
      <c r="C148" s="131" t="s">
        <v>163</v>
      </c>
      <c r="D148" s="131" t="s">
        <v>165</v>
      </c>
      <c r="E148" s="132" t="s">
        <v>625</v>
      </c>
      <c r="F148" s="133" t="s">
        <v>626</v>
      </c>
      <c r="G148" s="134" t="s">
        <v>168</v>
      </c>
      <c r="H148" s="135">
        <v>101.4</v>
      </c>
      <c r="I148" s="136"/>
      <c r="J148" s="137">
        <f>ROUND(I148*H148,2)</f>
        <v>0</v>
      </c>
      <c r="K148" s="133" t="s">
        <v>169</v>
      </c>
      <c r="L148" s="31"/>
      <c r="M148" s="138" t="s">
        <v>1</v>
      </c>
      <c r="N148" s="139" t="s">
        <v>43</v>
      </c>
      <c r="P148" s="140">
        <f>O148*H148</f>
        <v>0</v>
      </c>
      <c r="Q148" s="140">
        <v>0</v>
      </c>
      <c r="R148" s="140">
        <f>Q148*H148</f>
        <v>0</v>
      </c>
      <c r="S148" s="140">
        <v>0</v>
      </c>
      <c r="T148" s="141">
        <f>S148*H148</f>
        <v>0</v>
      </c>
      <c r="AR148" s="142" t="s">
        <v>170</v>
      </c>
      <c r="AT148" s="142" t="s">
        <v>165</v>
      </c>
      <c r="AU148" s="142" t="s">
        <v>88</v>
      </c>
      <c r="AY148" s="16" t="s">
        <v>162</v>
      </c>
      <c r="BE148" s="143">
        <f>IF(N148="základní",J148,0)</f>
        <v>0</v>
      </c>
      <c r="BF148" s="143">
        <f>IF(N148="snížená",J148,0)</f>
        <v>0</v>
      </c>
      <c r="BG148" s="143">
        <f>IF(N148="zákl. přenesená",J148,0)</f>
        <v>0</v>
      </c>
      <c r="BH148" s="143">
        <f>IF(N148="sníž. přenesená",J148,0)</f>
        <v>0</v>
      </c>
      <c r="BI148" s="143">
        <f>IF(N148="nulová",J148,0)</f>
        <v>0</v>
      </c>
      <c r="BJ148" s="16" t="s">
        <v>86</v>
      </c>
      <c r="BK148" s="143">
        <f>ROUND(I148*H148,2)</f>
        <v>0</v>
      </c>
      <c r="BL148" s="16" t="s">
        <v>170</v>
      </c>
      <c r="BM148" s="142" t="s">
        <v>3647</v>
      </c>
    </row>
    <row r="149" spans="2:65" s="1" customFormat="1" ht="19.5">
      <c r="B149" s="31"/>
      <c r="D149" s="144" t="s">
        <v>172</v>
      </c>
      <c r="F149" s="145" t="s">
        <v>3648</v>
      </c>
      <c r="I149" s="146"/>
      <c r="L149" s="31"/>
      <c r="M149" s="147"/>
      <c r="T149" s="55"/>
      <c r="AT149" s="16" t="s">
        <v>172</v>
      </c>
      <c r="AU149" s="16" t="s">
        <v>88</v>
      </c>
    </row>
    <row r="150" spans="2:65" s="1" customFormat="1" ht="37.9" customHeight="1">
      <c r="B150" s="31"/>
      <c r="C150" s="131" t="s">
        <v>214</v>
      </c>
      <c r="D150" s="131" t="s">
        <v>165</v>
      </c>
      <c r="E150" s="132" t="s">
        <v>628</v>
      </c>
      <c r="F150" s="133" t="s">
        <v>629</v>
      </c>
      <c r="G150" s="134" t="s">
        <v>168</v>
      </c>
      <c r="H150" s="135">
        <v>2288.33</v>
      </c>
      <c r="I150" s="136"/>
      <c r="J150" s="137">
        <f>ROUND(I150*H150,2)</f>
        <v>0</v>
      </c>
      <c r="K150" s="133" t="s">
        <v>169</v>
      </c>
      <c r="L150" s="31"/>
      <c r="M150" s="138" t="s">
        <v>1</v>
      </c>
      <c r="N150" s="139" t="s">
        <v>43</v>
      </c>
      <c r="P150" s="140">
        <f>O150*H150</f>
        <v>0</v>
      </c>
      <c r="Q150" s="140">
        <v>0</v>
      </c>
      <c r="R150" s="140">
        <f>Q150*H150</f>
        <v>0</v>
      </c>
      <c r="S150" s="140">
        <v>0</v>
      </c>
      <c r="T150" s="141">
        <f>S150*H150</f>
        <v>0</v>
      </c>
      <c r="AR150" s="142" t="s">
        <v>170</v>
      </c>
      <c r="AT150" s="142" t="s">
        <v>165</v>
      </c>
      <c r="AU150" s="142" t="s">
        <v>88</v>
      </c>
      <c r="AY150" s="16" t="s">
        <v>162</v>
      </c>
      <c r="BE150" s="143">
        <f>IF(N150="základní",J150,0)</f>
        <v>0</v>
      </c>
      <c r="BF150" s="143">
        <f>IF(N150="snížená",J150,0)</f>
        <v>0</v>
      </c>
      <c r="BG150" s="143">
        <f>IF(N150="zákl. přenesená",J150,0)</f>
        <v>0</v>
      </c>
      <c r="BH150" s="143">
        <f>IF(N150="sníž. přenesená",J150,0)</f>
        <v>0</v>
      </c>
      <c r="BI150" s="143">
        <f>IF(N150="nulová",J150,0)</f>
        <v>0</v>
      </c>
      <c r="BJ150" s="16" t="s">
        <v>86</v>
      </c>
      <c r="BK150" s="143">
        <f>ROUND(I150*H150,2)</f>
        <v>0</v>
      </c>
      <c r="BL150" s="16" t="s">
        <v>170</v>
      </c>
      <c r="BM150" s="142" t="s">
        <v>3649</v>
      </c>
    </row>
    <row r="151" spans="2:65" s="12" customFormat="1" ht="11.25">
      <c r="B151" s="148"/>
      <c r="D151" s="144" t="s">
        <v>179</v>
      </c>
      <c r="E151" s="149" t="s">
        <v>1</v>
      </c>
      <c r="F151" s="150" t="s">
        <v>3650</v>
      </c>
      <c r="H151" s="151">
        <v>2288.33</v>
      </c>
      <c r="I151" s="152"/>
      <c r="L151" s="148"/>
      <c r="M151" s="153"/>
      <c r="T151" s="154"/>
      <c r="AT151" s="149" t="s">
        <v>179</v>
      </c>
      <c r="AU151" s="149" t="s">
        <v>88</v>
      </c>
      <c r="AV151" s="12" t="s">
        <v>88</v>
      </c>
      <c r="AW151" s="12" t="s">
        <v>34</v>
      </c>
      <c r="AX151" s="12" t="s">
        <v>78</v>
      </c>
      <c r="AY151" s="149" t="s">
        <v>162</v>
      </c>
    </row>
    <row r="152" spans="2:65" s="13" customFormat="1" ht="11.25">
      <c r="B152" s="155"/>
      <c r="D152" s="144" t="s">
        <v>179</v>
      </c>
      <c r="E152" s="156" t="s">
        <v>1</v>
      </c>
      <c r="F152" s="157" t="s">
        <v>181</v>
      </c>
      <c r="H152" s="158">
        <v>2288.33</v>
      </c>
      <c r="I152" s="159"/>
      <c r="L152" s="155"/>
      <c r="M152" s="160"/>
      <c r="T152" s="161"/>
      <c r="AT152" s="156" t="s">
        <v>179</v>
      </c>
      <c r="AU152" s="156" t="s">
        <v>88</v>
      </c>
      <c r="AV152" s="13" t="s">
        <v>170</v>
      </c>
      <c r="AW152" s="13" t="s">
        <v>34</v>
      </c>
      <c r="AX152" s="13" t="s">
        <v>86</v>
      </c>
      <c r="AY152" s="156" t="s">
        <v>162</v>
      </c>
    </row>
    <row r="153" spans="2:65" s="1" customFormat="1" ht="37.9" customHeight="1">
      <c r="B153" s="31"/>
      <c r="C153" s="131" t="s">
        <v>221</v>
      </c>
      <c r="D153" s="131" t="s">
        <v>165</v>
      </c>
      <c r="E153" s="132" t="s">
        <v>628</v>
      </c>
      <c r="F153" s="133" t="s">
        <v>629</v>
      </c>
      <c r="G153" s="134" t="s">
        <v>168</v>
      </c>
      <c r="H153" s="135">
        <v>1014</v>
      </c>
      <c r="I153" s="136"/>
      <c r="J153" s="137">
        <f>ROUND(I153*H153,2)</f>
        <v>0</v>
      </c>
      <c r="K153" s="133" t="s">
        <v>169</v>
      </c>
      <c r="L153" s="31"/>
      <c r="M153" s="138" t="s">
        <v>1</v>
      </c>
      <c r="N153" s="139" t="s">
        <v>43</v>
      </c>
      <c r="P153" s="140">
        <f>O153*H153</f>
        <v>0</v>
      </c>
      <c r="Q153" s="140">
        <v>0</v>
      </c>
      <c r="R153" s="140">
        <f>Q153*H153</f>
        <v>0</v>
      </c>
      <c r="S153" s="140">
        <v>0</v>
      </c>
      <c r="T153" s="141">
        <f>S153*H153</f>
        <v>0</v>
      </c>
      <c r="AR153" s="142" t="s">
        <v>170</v>
      </c>
      <c r="AT153" s="142" t="s">
        <v>165</v>
      </c>
      <c r="AU153" s="142" t="s">
        <v>88</v>
      </c>
      <c r="AY153" s="16" t="s">
        <v>162</v>
      </c>
      <c r="BE153" s="143">
        <f>IF(N153="základní",J153,0)</f>
        <v>0</v>
      </c>
      <c r="BF153" s="143">
        <f>IF(N153="snížená",J153,0)</f>
        <v>0</v>
      </c>
      <c r="BG153" s="143">
        <f>IF(N153="zákl. přenesená",J153,0)</f>
        <v>0</v>
      </c>
      <c r="BH153" s="143">
        <f>IF(N153="sníž. přenesená",J153,0)</f>
        <v>0</v>
      </c>
      <c r="BI153" s="143">
        <f>IF(N153="nulová",J153,0)</f>
        <v>0</v>
      </c>
      <c r="BJ153" s="16" t="s">
        <v>86</v>
      </c>
      <c r="BK153" s="143">
        <f>ROUND(I153*H153,2)</f>
        <v>0</v>
      </c>
      <c r="BL153" s="16" t="s">
        <v>170</v>
      </c>
      <c r="BM153" s="142" t="s">
        <v>3651</v>
      </c>
    </row>
    <row r="154" spans="2:65" s="12" customFormat="1" ht="11.25">
      <c r="B154" s="148"/>
      <c r="D154" s="144" t="s">
        <v>179</v>
      </c>
      <c r="E154" s="149" t="s">
        <v>1</v>
      </c>
      <c r="F154" s="150" t="s">
        <v>3652</v>
      </c>
      <c r="H154" s="151">
        <v>1014</v>
      </c>
      <c r="I154" s="152"/>
      <c r="L154" s="148"/>
      <c r="M154" s="153"/>
      <c r="T154" s="154"/>
      <c r="AT154" s="149" t="s">
        <v>179</v>
      </c>
      <c r="AU154" s="149" t="s">
        <v>88</v>
      </c>
      <c r="AV154" s="12" t="s">
        <v>88</v>
      </c>
      <c r="AW154" s="12" t="s">
        <v>34</v>
      </c>
      <c r="AX154" s="12" t="s">
        <v>78</v>
      </c>
      <c r="AY154" s="149" t="s">
        <v>162</v>
      </c>
    </row>
    <row r="155" spans="2:65" s="13" customFormat="1" ht="11.25">
      <c r="B155" s="155"/>
      <c r="D155" s="144" t="s">
        <v>179</v>
      </c>
      <c r="E155" s="156" t="s">
        <v>1</v>
      </c>
      <c r="F155" s="157" t="s">
        <v>181</v>
      </c>
      <c r="H155" s="158">
        <v>1014</v>
      </c>
      <c r="I155" s="159"/>
      <c r="L155" s="155"/>
      <c r="M155" s="160"/>
      <c r="T155" s="161"/>
      <c r="AT155" s="156" t="s">
        <v>179</v>
      </c>
      <c r="AU155" s="156" t="s">
        <v>88</v>
      </c>
      <c r="AV155" s="13" t="s">
        <v>170</v>
      </c>
      <c r="AW155" s="13" t="s">
        <v>34</v>
      </c>
      <c r="AX155" s="13" t="s">
        <v>86</v>
      </c>
      <c r="AY155" s="156" t="s">
        <v>162</v>
      </c>
    </row>
    <row r="156" spans="2:65" s="1" customFormat="1" ht="24.2" customHeight="1">
      <c r="B156" s="31"/>
      <c r="C156" s="131" t="s">
        <v>226</v>
      </c>
      <c r="D156" s="131" t="s">
        <v>165</v>
      </c>
      <c r="E156" s="132" t="s">
        <v>3653</v>
      </c>
      <c r="F156" s="133" t="s">
        <v>3654</v>
      </c>
      <c r="G156" s="134" t="s">
        <v>353</v>
      </c>
      <c r="H156" s="135">
        <v>464.64600000000002</v>
      </c>
      <c r="I156" s="136"/>
      <c r="J156" s="137">
        <f>ROUND(I156*H156,2)</f>
        <v>0</v>
      </c>
      <c r="K156" s="133" t="s">
        <v>169</v>
      </c>
      <c r="L156" s="31"/>
      <c r="M156" s="138" t="s">
        <v>1</v>
      </c>
      <c r="N156" s="139" t="s">
        <v>43</v>
      </c>
      <c r="P156" s="140">
        <f>O156*H156</f>
        <v>0</v>
      </c>
      <c r="Q156" s="140">
        <v>0</v>
      </c>
      <c r="R156" s="140">
        <f>Q156*H156</f>
        <v>0</v>
      </c>
      <c r="S156" s="140">
        <v>0</v>
      </c>
      <c r="T156" s="141">
        <f>S156*H156</f>
        <v>0</v>
      </c>
      <c r="AR156" s="142" t="s">
        <v>170</v>
      </c>
      <c r="AT156" s="142" t="s">
        <v>165</v>
      </c>
      <c r="AU156" s="142" t="s">
        <v>88</v>
      </c>
      <c r="AY156" s="16" t="s">
        <v>162</v>
      </c>
      <c r="BE156" s="143">
        <f>IF(N156="základní",J156,0)</f>
        <v>0</v>
      </c>
      <c r="BF156" s="143">
        <f>IF(N156="snížená",J156,0)</f>
        <v>0</v>
      </c>
      <c r="BG156" s="143">
        <f>IF(N156="zákl. přenesená",J156,0)</f>
        <v>0</v>
      </c>
      <c r="BH156" s="143">
        <f>IF(N156="sníž. přenesená",J156,0)</f>
        <v>0</v>
      </c>
      <c r="BI156" s="143">
        <f>IF(N156="nulová",J156,0)</f>
        <v>0</v>
      </c>
      <c r="BJ156" s="16" t="s">
        <v>86</v>
      </c>
      <c r="BK156" s="143">
        <f>ROUND(I156*H156,2)</f>
        <v>0</v>
      </c>
      <c r="BL156" s="16" t="s">
        <v>170</v>
      </c>
      <c r="BM156" s="142" t="s">
        <v>3655</v>
      </c>
    </row>
    <row r="157" spans="2:65" s="12" customFormat="1" ht="11.25">
      <c r="B157" s="148"/>
      <c r="D157" s="144" t="s">
        <v>179</v>
      </c>
      <c r="E157" s="149" t="s">
        <v>1</v>
      </c>
      <c r="F157" s="150" t="s">
        <v>3656</v>
      </c>
      <c r="H157" s="151">
        <v>464.64600000000002</v>
      </c>
      <c r="I157" s="152"/>
      <c r="L157" s="148"/>
      <c r="M157" s="153"/>
      <c r="T157" s="154"/>
      <c r="AT157" s="149" t="s">
        <v>179</v>
      </c>
      <c r="AU157" s="149" t="s">
        <v>88</v>
      </c>
      <c r="AV157" s="12" t="s">
        <v>88</v>
      </c>
      <c r="AW157" s="12" t="s">
        <v>34</v>
      </c>
      <c r="AX157" s="12" t="s">
        <v>78</v>
      </c>
      <c r="AY157" s="149" t="s">
        <v>162</v>
      </c>
    </row>
    <row r="158" spans="2:65" s="13" customFormat="1" ht="11.25">
      <c r="B158" s="155"/>
      <c r="D158" s="144" t="s">
        <v>179</v>
      </c>
      <c r="E158" s="156" t="s">
        <v>1</v>
      </c>
      <c r="F158" s="157" t="s">
        <v>181</v>
      </c>
      <c r="H158" s="158">
        <v>464.64600000000002</v>
      </c>
      <c r="I158" s="159"/>
      <c r="L158" s="155"/>
      <c r="M158" s="160"/>
      <c r="T158" s="161"/>
      <c r="AT158" s="156" t="s">
        <v>179</v>
      </c>
      <c r="AU158" s="156" t="s">
        <v>88</v>
      </c>
      <c r="AV158" s="13" t="s">
        <v>170</v>
      </c>
      <c r="AW158" s="13" t="s">
        <v>34</v>
      </c>
      <c r="AX158" s="13" t="s">
        <v>86</v>
      </c>
      <c r="AY158" s="156" t="s">
        <v>162</v>
      </c>
    </row>
    <row r="159" spans="2:65" s="1" customFormat="1" ht="33" customHeight="1">
      <c r="B159" s="31"/>
      <c r="C159" s="131" t="s">
        <v>230</v>
      </c>
      <c r="D159" s="131" t="s">
        <v>165</v>
      </c>
      <c r="E159" s="132" t="s">
        <v>3657</v>
      </c>
      <c r="F159" s="133" t="s">
        <v>3658</v>
      </c>
      <c r="G159" s="134" t="s">
        <v>353</v>
      </c>
      <c r="H159" s="135">
        <v>464.64600000000002</v>
      </c>
      <c r="I159" s="136"/>
      <c r="J159" s="137">
        <f>ROUND(I159*H159,2)</f>
        <v>0</v>
      </c>
      <c r="K159" s="133" t="s">
        <v>169</v>
      </c>
      <c r="L159" s="31"/>
      <c r="M159" s="138" t="s">
        <v>1</v>
      </c>
      <c r="N159" s="139" t="s">
        <v>43</v>
      </c>
      <c r="P159" s="140">
        <f>O159*H159</f>
        <v>0</v>
      </c>
      <c r="Q159" s="140">
        <v>0</v>
      </c>
      <c r="R159" s="140">
        <f>Q159*H159</f>
        <v>0</v>
      </c>
      <c r="S159" s="140">
        <v>0</v>
      </c>
      <c r="T159" s="141">
        <f>S159*H159</f>
        <v>0</v>
      </c>
      <c r="AR159" s="142" t="s">
        <v>170</v>
      </c>
      <c r="AT159" s="142" t="s">
        <v>165</v>
      </c>
      <c r="AU159" s="142" t="s">
        <v>88</v>
      </c>
      <c r="AY159" s="16" t="s">
        <v>162</v>
      </c>
      <c r="BE159" s="143">
        <f>IF(N159="základní",J159,0)</f>
        <v>0</v>
      </c>
      <c r="BF159" s="143">
        <f>IF(N159="snížená",J159,0)</f>
        <v>0</v>
      </c>
      <c r="BG159" s="143">
        <f>IF(N159="zákl. přenesená",J159,0)</f>
        <v>0</v>
      </c>
      <c r="BH159" s="143">
        <f>IF(N159="sníž. přenesená",J159,0)</f>
        <v>0</v>
      </c>
      <c r="BI159" s="143">
        <f>IF(N159="nulová",J159,0)</f>
        <v>0</v>
      </c>
      <c r="BJ159" s="16" t="s">
        <v>86</v>
      </c>
      <c r="BK159" s="143">
        <f>ROUND(I159*H159,2)</f>
        <v>0</v>
      </c>
      <c r="BL159" s="16" t="s">
        <v>170</v>
      </c>
      <c r="BM159" s="142" t="s">
        <v>3659</v>
      </c>
    </row>
    <row r="160" spans="2:65" s="12" customFormat="1" ht="11.25">
      <c r="B160" s="148"/>
      <c r="D160" s="144" t="s">
        <v>179</v>
      </c>
      <c r="E160" s="149" t="s">
        <v>1</v>
      </c>
      <c r="F160" s="150" t="s">
        <v>3656</v>
      </c>
      <c r="H160" s="151">
        <v>464.64600000000002</v>
      </c>
      <c r="I160" s="152"/>
      <c r="L160" s="148"/>
      <c r="M160" s="153"/>
      <c r="T160" s="154"/>
      <c r="AT160" s="149" t="s">
        <v>179</v>
      </c>
      <c r="AU160" s="149" t="s">
        <v>88</v>
      </c>
      <c r="AV160" s="12" t="s">
        <v>88</v>
      </c>
      <c r="AW160" s="12" t="s">
        <v>34</v>
      </c>
      <c r="AX160" s="12" t="s">
        <v>78</v>
      </c>
      <c r="AY160" s="149" t="s">
        <v>162</v>
      </c>
    </row>
    <row r="161" spans="2:65" s="13" customFormat="1" ht="11.25">
      <c r="B161" s="155"/>
      <c r="D161" s="144" t="s">
        <v>179</v>
      </c>
      <c r="E161" s="156" t="s">
        <v>1</v>
      </c>
      <c r="F161" s="157" t="s">
        <v>181</v>
      </c>
      <c r="H161" s="158">
        <v>464.64600000000002</v>
      </c>
      <c r="I161" s="159"/>
      <c r="L161" s="155"/>
      <c r="M161" s="160"/>
      <c r="T161" s="161"/>
      <c r="AT161" s="156" t="s">
        <v>179</v>
      </c>
      <c r="AU161" s="156" t="s">
        <v>88</v>
      </c>
      <c r="AV161" s="13" t="s">
        <v>170</v>
      </c>
      <c r="AW161" s="13" t="s">
        <v>34</v>
      </c>
      <c r="AX161" s="13" t="s">
        <v>86</v>
      </c>
      <c r="AY161" s="156" t="s">
        <v>162</v>
      </c>
    </row>
    <row r="162" spans="2:65" s="1" customFormat="1" ht="16.5" customHeight="1">
      <c r="B162" s="31"/>
      <c r="C162" s="131" t="s">
        <v>235</v>
      </c>
      <c r="D162" s="131" t="s">
        <v>165</v>
      </c>
      <c r="E162" s="132" t="s">
        <v>3660</v>
      </c>
      <c r="F162" s="133" t="s">
        <v>3661</v>
      </c>
      <c r="G162" s="134" t="s">
        <v>168</v>
      </c>
      <c r="H162" s="135">
        <v>251.16</v>
      </c>
      <c r="I162" s="136"/>
      <c r="J162" s="137">
        <f>ROUND(I162*H162,2)</f>
        <v>0</v>
      </c>
      <c r="K162" s="133" t="s">
        <v>169</v>
      </c>
      <c r="L162" s="31"/>
      <c r="M162" s="138" t="s">
        <v>1</v>
      </c>
      <c r="N162" s="139" t="s">
        <v>43</v>
      </c>
      <c r="P162" s="140">
        <f>O162*H162</f>
        <v>0</v>
      </c>
      <c r="Q162" s="140">
        <v>0</v>
      </c>
      <c r="R162" s="140">
        <f>Q162*H162</f>
        <v>0</v>
      </c>
      <c r="S162" s="140">
        <v>0</v>
      </c>
      <c r="T162" s="141">
        <f>S162*H162</f>
        <v>0</v>
      </c>
      <c r="AR162" s="142" t="s">
        <v>170</v>
      </c>
      <c r="AT162" s="142" t="s">
        <v>165</v>
      </c>
      <c r="AU162" s="142" t="s">
        <v>88</v>
      </c>
      <c r="AY162" s="16" t="s">
        <v>162</v>
      </c>
      <c r="BE162" s="143">
        <f>IF(N162="základní",J162,0)</f>
        <v>0</v>
      </c>
      <c r="BF162" s="143">
        <f>IF(N162="snížená",J162,0)</f>
        <v>0</v>
      </c>
      <c r="BG162" s="143">
        <f>IF(N162="zákl. přenesená",J162,0)</f>
        <v>0</v>
      </c>
      <c r="BH162" s="143">
        <f>IF(N162="sníž. přenesená",J162,0)</f>
        <v>0</v>
      </c>
      <c r="BI162" s="143">
        <f>IF(N162="nulová",J162,0)</f>
        <v>0</v>
      </c>
      <c r="BJ162" s="16" t="s">
        <v>86</v>
      </c>
      <c r="BK162" s="143">
        <f>ROUND(I162*H162,2)</f>
        <v>0</v>
      </c>
      <c r="BL162" s="16" t="s">
        <v>170</v>
      </c>
      <c r="BM162" s="142" t="s">
        <v>3662</v>
      </c>
    </row>
    <row r="163" spans="2:65" s="1" customFormat="1" ht="24.2" customHeight="1">
      <c r="B163" s="31"/>
      <c r="C163" s="131" t="s">
        <v>8</v>
      </c>
      <c r="D163" s="131" t="s">
        <v>165</v>
      </c>
      <c r="E163" s="132" t="s">
        <v>638</v>
      </c>
      <c r="F163" s="133" t="s">
        <v>639</v>
      </c>
      <c r="G163" s="134" t="s">
        <v>168</v>
      </c>
      <c r="H163" s="135">
        <v>101.66</v>
      </c>
      <c r="I163" s="136"/>
      <c r="J163" s="137">
        <f>ROUND(I163*H163,2)</f>
        <v>0</v>
      </c>
      <c r="K163" s="133" t="s">
        <v>169</v>
      </c>
      <c r="L163" s="31"/>
      <c r="M163" s="138" t="s">
        <v>1</v>
      </c>
      <c r="N163" s="139" t="s">
        <v>43</v>
      </c>
      <c r="P163" s="140">
        <f>O163*H163</f>
        <v>0</v>
      </c>
      <c r="Q163" s="140">
        <v>0</v>
      </c>
      <c r="R163" s="140">
        <f>Q163*H163</f>
        <v>0</v>
      </c>
      <c r="S163" s="140">
        <v>0</v>
      </c>
      <c r="T163" s="141">
        <f>S163*H163</f>
        <v>0</v>
      </c>
      <c r="AR163" s="142" t="s">
        <v>170</v>
      </c>
      <c r="AT163" s="142" t="s">
        <v>165</v>
      </c>
      <c r="AU163" s="142" t="s">
        <v>88</v>
      </c>
      <c r="AY163" s="16" t="s">
        <v>162</v>
      </c>
      <c r="BE163" s="143">
        <f>IF(N163="základní",J163,0)</f>
        <v>0</v>
      </c>
      <c r="BF163" s="143">
        <f>IF(N163="snížená",J163,0)</f>
        <v>0</v>
      </c>
      <c r="BG163" s="143">
        <f>IF(N163="zákl. přenesená",J163,0)</f>
        <v>0</v>
      </c>
      <c r="BH163" s="143">
        <f>IF(N163="sníž. přenesená",J163,0)</f>
        <v>0</v>
      </c>
      <c r="BI163" s="143">
        <f>IF(N163="nulová",J163,0)</f>
        <v>0</v>
      </c>
      <c r="BJ163" s="16" t="s">
        <v>86</v>
      </c>
      <c r="BK163" s="143">
        <f>ROUND(I163*H163,2)</f>
        <v>0</v>
      </c>
      <c r="BL163" s="16" t="s">
        <v>170</v>
      </c>
      <c r="BM163" s="142" t="s">
        <v>3663</v>
      </c>
    </row>
    <row r="164" spans="2:65" s="1" customFormat="1" ht="16.5" customHeight="1">
      <c r="B164" s="31"/>
      <c r="C164" s="173" t="s">
        <v>245</v>
      </c>
      <c r="D164" s="173" t="s">
        <v>644</v>
      </c>
      <c r="E164" s="174" t="s">
        <v>645</v>
      </c>
      <c r="F164" s="175" t="s">
        <v>646</v>
      </c>
      <c r="G164" s="176" t="s">
        <v>353</v>
      </c>
      <c r="H164" s="177">
        <v>202.8</v>
      </c>
      <c r="I164" s="178"/>
      <c r="J164" s="179">
        <f>ROUND(I164*H164,2)</f>
        <v>0</v>
      </c>
      <c r="K164" s="175" t="s">
        <v>169</v>
      </c>
      <c r="L164" s="180"/>
      <c r="M164" s="181" t="s">
        <v>1</v>
      </c>
      <c r="N164" s="182" t="s">
        <v>43</v>
      </c>
      <c r="P164" s="140">
        <f>O164*H164</f>
        <v>0</v>
      </c>
      <c r="Q164" s="140">
        <v>1</v>
      </c>
      <c r="R164" s="140">
        <f>Q164*H164</f>
        <v>202.8</v>
      </c>
      <c r="S164" s="140">
        <v>0</v>
      </c>
      <c r="T164" s="141">
        <f>S164*H164</f>
        <v>0</v>
      </c>
      <c r="AR164" s="142" t="s">
        <v>205</v>
      </c>
      <c r="AT164" s="142" t="s">
        <v>644</v>
      </c>
      <c r="AU164" s="142" t="s">
        <v>88</v>
      </c>
      <c r="AY164" s="16" t="s">
        <v>162</v>
      </c>
      <c r="BE164" s="143">
        <f>IF(N164="základní",J164,0)</f>
        <v>0</v>
      </c>
      <c r="BF164" s="143">
        <f>IF(N164="snížená",J164,0)</f>
        <v>0</v>
      </c>
      <c r="BG164" s="143">
        <f>IF(N164="zákl. přenesená",J164,0)</f>
        <v>0</v>
      </c>
      <c r="BH164" s="143">
        <f>IF(N164="sníž. přenesená",J164,0)</f>
        <v>0</v>
      </c>
      <c r="BI164" s="143">
        <f>IF(N164="nulová",J164,0)</f>
        <v>0</v>
      </c>
      <c r="BJ164" s="16" t="s">
        <v>86</v>
      </c>
      <c r="BK164" s="143">
        <f>ROUND(I164*H164,2)</f>
        <v>0</v>
      </c>
      <c r="BL164" s="16" t="s">
        <v>170</v>
      </c>
      <c r="BM164" s="142" t="s">
        <v>3664</v>
      </c>
    </row>
    <row r="165" spans="2:65" s="1" customFormat="1" ht="24.2" customHeight="1">
      <c r="B165" s="31"/>
      <c r="C165" s="131" t="s">
        <v>250</v>
      </c>
      <c r="D165" s="131" t="s">
        <v>165</v>
      </c>
      <c r="E165" s="132" t="s">
        <v>3665</v>
      </c>
      <c r="F165" s="133" t="s">
        <v>3666</v>
      </c>
      <c r="G165" s="134" t="s">
        <v>168</v>
      </c>
      <c r="H165" s="135">
        <v>44.2</v>
      </c>
      <c r="I165" s="136"/>
      <c r="J165" s="137">
        <f>ROUND(I165*H165,2)</f>
        <v>0</v>
      </c>
      <c r="K165" s="133" t="s">
        <v>169</v>
      </c>
      <c r="L165" s="31"/>
      <c r="M165" s="138" t="s">
        <v>1</v>
      </c>
      <c r="N165" s="139" t="s">
        <v>43</v>
      </c>
      <c r="P165" s="140">
        <f>O165*H165</f>
        <v>0</v>
      </c>
      <c r="Q165" s="140">
        <v>0</v>
      </c>
      <c r="R165" s="140">
        <f>Q165*H165</f>
        <v>0</v>
      </c>
      <c r="S165" s="140">
        <v>0</v>
      </c>
      <c r="T165" s="141">
        <f>S165*H165</f>
        <v>0</v>
      </c>
      <c r="AR165" s="142" t="s">
        <v>170</v>
      </c>
      <c r="AT165" s="142" t="s">
        <v>165</v>
      </c>
      <c r="AU165" s="142" t="s">
        <v>88</v>
      </c>
      <c r="AY165" s="16" t="s">
        <v>162</v>
      </c>
      <c r="BE165" s="143">
        <f>IF(N165="základní",J165,0)</f>
        <v>0</v>
      </c>
      <c r="BF165" s="143">
        <f>IF(N165="snížená",J165,0)</f>
        <v>0</v>
      </c>
      <c r="BG165" s="143">
        <f>IF(N165="zákl. přenesená",J165,0)</f>
        <v>0</v>
      </c>
      <c r="BH165" s="143">
        <f>IF(N165="sníž. přenesená",J165,0)</f>
        <v>0</v>
      </c>
      <c r="BI165" s="143">
        <f>IF(N165="nulová",J165,0)</f>
        <v>0</v>
      </c>
      <c r="BJ165" s="16" t="s">
        <v>86</v>
      </c>
      <c r="BK165" s="143">
        <f>ROUND(I165*H165,2)</f>
        <v>0</v>
      </c>
      <c r="BL165" s="16" t="s">
        <v>170</v>
      </c>
      <c r="BM165" s="142" t="s">
        <v>3667</v>
      </c>
    </row>
    <row r="166" spans="2:65" s="1" customFormat="1" ht="19.5">
      <c r="B166" s="31"/>
      <c r="D166" s="144" t="s">
        <v>172</v>
      </c>
      <c r="F166" s="145" t="s">
        <v>3668</v>
      </c>
      <c r="I166" s="146"/>
      <c r="L166" s="31"/>
      <c r="M166" s="147"/>
      <c r="T166" s="55"/>
      <c r="AT166" s="16" t="s">
        <v>172</v>
      </c>
      <c r="AU166" s="16" t="s">
        <v>88</v>
      </c>
    </row>
    <row r="167" spans="2:65" s="1" customFormat="1" ht="24.2" customHeight="1">
      <c r="B167" s="31"/>
      <c r="C167" s="131" t="s">
        <v>256</v>
      </c>
      <c r="D167" s="131" t="s">
        <v>165</v>
      </c>
      <c r="E167" s="132" t="s">
        <v>3669</v>
      </c>
      <c r="F167" s="133" t="s">
        <v>3670</v>
      </c>
      <c r="G167" s="134" t="s">
        <v>176</v>
      </c>
      <c r="H167" s="135">
        <v>363</v>
      </c>
      <c r="I167" s="136"/>
      <c r="J167" s="137">
        <f>ROUND(I167*H167,2)</f>
        <v>0</v>
      </c>
      <c r="K167" s="133" t="s">
        <v>169</v>
      </c>
      <c r="L167" s="31"/>
      <c r="M167" s="138" t="s">
        <v>1</v>
      </c>
      <c r="N167" s="139" t="s">
        <v>43</v>
      </c>
      <c r="P167" s="140">
        <f>O167*H167</f>
        <v>0</v>
      </c>
      <c r="Q167" s="140">
        <v>0</v>
      </c>
      <c r="R167" s="140">
        <f>Q167*H167</f>
        <v>0</v>
      </c>
      <c r="S167" s="140">
        <v>0</v>
      </c>
      <c r="T167" s="141">
        <f>S167*H167</f>
        <v>0</v>
      </c>
      <c r="AR167" s="142" t="s">
        <v>170</v>
      </c>
      <c r="AT167" s="142" t="s">
        <v>165</v>
      </c>
      <c r="AU167" s="142" t="s">
        <v>88</v>
      </c>
      <c r="AY167" s="16" t="s">
        <v>162</v>
      </c>
      <c r="BE167" s="143">
        <f>IF(N167="základní",J167,0)</f>
        <v>0</v>
      </c>
      <c r="BF167" s="143">
        <f>IF(N167="snížená",J167,0)</f>
        <v>0</v>
      </c>
      <c r="BG167" s="143">
        <f>IF(N167="zákl. přenesená",J167,0)</f>
        <v>0</v>
      </c>
      <c r="BH167" s="143">
        <f>IF(N167="sníž. přenesená",J167,0)</f>
        <v>0</v>
      </c>
      <c r="BI167" s="143">
        <f>IF(N167="nulová",J167,0)</f>
        <v>0</v>
      </c>
      <c r="BJ167" s="16" t="s">
        <v>86</v>
      </c>
      <c r="BK167" s="143">
        <f>ROUND(I167*H167,2)</f>
        <v>0</v>
      </c>
      <c r="BL167" s="16" t="s">
        <v>170</v>
      </c>
      <c r="BM167" s="142" t="s">
        <v>3671</v>
      </c>
    </row>
    <row r="168" spans="2:65" s="1" customFormat="1" ht="24.2" customHeight="1">
      <c r="B168" s="31"/>
      <c r="C168" s="131" t="s">
        <v>261</v>
      </c>
      <c r="D168" s="131" t="s">
        <v>165</v>
      </c>
      <c r="E168" s="132" t="s">
        <v>654</v>
      </c>
      <c r="F168" s="133" t="s">
        <v>655</v>
      </c>
      <c r="G168" s="134" t="s">
        <v>176</v>
      </c>
      <c r="H168" s="135">
        <v>363</v>
      </c>
      <c r="I168" s="136"/>
      <c r="J168" s="137">
        <f>ROUND(I168*H168,2)</f>
        <v>0</v>
      </c>
      <c r="K168" s="133" t="s">
        <v>169</v>
      </c>
      <c r="L168" s="31"/>
      <c r="M168" s="138" t="s">
        <v>1</v>
      </c>
      <c r="N168" s="139" t="s">
        <v>43</v>
      </c>
      <c r="P168" s="140">
        <f>O168*H168</f>
        <v>0</v>
      </c>
      <c r="Q168" s="140">
        <v>0</v>
      </c>
      <c r="R168" s="140">
        <f>Q168*H168</f>
        <v>0</v>
      </c>
      <c r="S168" s="140">
        <v>0</v>
      </c>
      <c r="T168" s="141">
        <f>S168*H168</f>
        <v>0</v>
      </c>
      <c r="AR168" s="142" t="s">
        <v>170</v>
      </c>
      <c r="AT168" s="142" t="s">
        <v>165</v>
      </c>
      <c r="AU168" s="142" t="s">
        <v>88</v>
      </c>
      <c r="AY168" s="16" t="s">
        <v>162</v>
      </c>
      <c r="BE168" s="143">
        <f>IF(N168="základní",J168,0)</f>
        <v>0</v>
      </c>
      <c r="BF168" s="143">
        <f>IF(N168="snížená",J168,0)</f>
        <v>0</v>
      </c>
      <c r="BG168" s="143">
        <f>IF(N168="zákl. přenesená",J168,0)</f>
        <v>0</v>
      </c>
      <c r="BH168" s="143">
        <f>IF(N168="sníž. přenesená",J168,0)</f>
        <v>0</v>
      </c>
      <c r="BI168" s="143">
        <f>IF(N168="nulová",J168,0)</f>
        <v>0</v>
      </c>
      <c r="BJ168" s="16" t="s">
        <v>86</v>
      </c>
      <c r="BK168" s="143">
        <f>ROUND(I168*H168,2)</f>
        <v>0</v>
      </c>
      <c r="BL168" s="16" t="s">
        <v>170</v>
      </c>
      <c r="BM168" s="142" t="s">
        <v>3672</v>
      </c>
    </row>
    <row r="169" spans="2:65" s="1" customFormat="1" ht="19.5">
      <c r="B169" s="31"/>
      <c r="D169" s="144" t="s">
        <v>172</v>
      </c>
      <c r="F169" s="145" t="s">
        <v>3638</v>
      </c>
      <c r="I169" s="146"/>
      <c r="L169" s="31"/>
      <c r="M169" s="147"/>
      <c r="T169" s="55"/>
      <c r="AT169" s="16" t="s">
        <v>172</v>
      </c>
      <c r="AU169" s="16" t="s">
        <v>88</v>
      </c>
    </row>
    <row r="170" spans="2:65" s="12" customFormat="1" ht="11.25">
      <c r="B170" s="148"/>
      <c r="D170" s="144" t="s">
        <v>179</v>
      </c>
      <c r="E170" s="149" t="s">
        <v>1</v>
      </c>
      <c r="F170" s="150" t="s">
        <v>3673</v>
      </c>
      <c r="H170" s="151">
        <v>363</v>
      </c>
      <c r="I170" s="152"/>
      <c r="L170" s="148"/>
      <c r="M170" s="153"/>
      <c r="T170" s="154"/>
      <c r="AT170" s="149" t="s">
        <v>179</v>
      </c>
      <c r="AU170" s="149" t="s">
        <v>88</v>
      </c>
      <c r="AV170" s="12" t="s">
        <v>88</v>
      </c>
      <c r="AW170" s="12" t="s">
        <v>34</v>
      </c>
      <c r="AX170" s="12" t="s">
        <v>78</v>
      </c>
      <c r="AY170" s="149" t="s">
        <v>162</v>
      </c>
    </row>
    <row r="171" spans="2:65" s="13" customFormat="1" ht="11.25">
      <c r="B171" s="155"/>
      <c r="D171" s="144" t="s">
        <v>179</v>
      </c>
      <c r="E171" s="156" t="s">
        <v>1</v>
      </c>
      <c r="F171" s="157" t="s">
        <v>181</v>
      </c>
      <c r="H171" s="158">
        <v>363</v>
      </c>
      <c r="I171" s="159"/>
      <c r="L171" s="155"/>
      <c r="M171" s="160"/>
      <c r="T171" s="161"/>
      <c r="AT171" s="156" t="s">
        <v>179</v>
      </c>
      <c r="AU171" s="156" t="s">
        <v>88</v>
      </c>
      <c r="AV171" s="13" t="s">
        <v>170</v>
      </c>
      <c r="AW171" s="13" t="s">
        <v>34</v>
      </c>
      <c r="AX171" s="13" t="s">
        <v>86</v>
      </c>
      <c r="AY171" s="156" t="s">
        <v>162</v>
      </c>
    </row>
    <row r="172" spans="2:65" s="1" customFormat="1" ht="16.5" customHeight="1">
      <c r="B172" s="31"/>
      <c r="C172" s="173" t="s">
        <v>265</v>
      </c>
      <c r="D172" s="173" t="s">
        <v>644</v>
      </c>
      <c r="E172" s="174" t="s">
        <v>669</v>
      </c>
      <c r="F172" s="175" t="s">
        <v>670</v>
      </c>
      <c r="G172" s="176" t="s">
        <v>506</v>
      </c>
      <c r="H172" s="177">
        <v>145.19999999999999</v>
      </c>
      <c r="I172" s="178"/>
      <c r="J172" s="179">
        <f>ROUND(I172*H172,2)</f>
        <v>0</v>
      </c>
      <c r="K172" s="175" t="s">
        <v>169</v>
      </c>
      <c r="L172" s="180"/>
      <c r="M172" s="181" t="s">
        <v>1</v>
      </c>
      <c r="N172" s="182" t="s">
        <v>43</v>
      </c>
      <c r="P172" s="140">
        <f>O172*H172</f>
        <v>0</v>
      </c>
      <c r="Q172" s="140">
        <v>1E-3</v>
      </c>
      <c r="R172" s="140">
        <f>Q172*H172</f>
        <v>0.1452</v>
      </c>
      <c r="S172" s="140">
        <v>0</v>
      </c>
      <c r="T172" s="141">
        <f>S172*H172</f>
        <v>0</v>
      </c>
      <c r="AR172" s="142" t="s">
        <v>205</v>
      </c>
      <c r="AT172" s="142" t="s">
        <v>644</v>
      </c>
      <c r="AU172" s="142" t="s">
        <v>88</v>
      </c>
      <c r="AY172" s="16" t="s">
        <v>162</v>
      </c>
      <c r="BE172" s="143">
        <f>IF(N172="základní",J172,0)</f>
        <v>0</v>
      </c>
      <c r="BF172" s="143">
        <f>IF(N172="snížená",J172,0)</f>
        <v>0</v>
      </c>
      <c r="BG172" s="143">
        <f>IF(N172="zákl. přenesená",J172,0)</f>
        <v>0</v>
      </c>
      <c r="BH172" s="143">
        <f>IF(N172="sníž. přenesená",J172,0)</f>
        <v>0</v>
      </c>
      <c r="BI172" s="143">
        <f>IF(N172="nulová",J172,0)</f>
        <v>0</v>
      </c>
      <c r="BJ172" s="16" t="s">
        <v>86</v>
      </c>
      <c r="BK172" s="143">
        <f>ROUND(I172*H172,2)</f>
        <v>0</v>
      </c>
      <c r="BL172" s="16" t="s">
        <v>170</v>
      </c>
      <c r="BM172" s="142" t="s">
        <v>3674</v>
      </c>
    </row>
    <row r="173" spans="2:65" s="12" customFormat="1" ht="11.25">
      <c r="B173" s="148"/>
      <c r="D173" s="144" t="s">
        <v>179</v>
      </c>
      <c r="E173" s="149" t="s">
        <v>1</v>
      </c>
      <c r="F173" s="150" t="s">
        <v>3675</v>
      </c>
      <c r="H173" s="151">
        <v>145.19999999999999</v>
      </c>
      <c r="I173" s="152"/>
      <c r="L173" s="148"/>
      <c r="M173" s="153"/>
      <c r="T173" s="154"/>
      <c r="AT173" s="149" t="s">
        <v>179</v>
      </c>
      <c r="AU173" s="149" t="s">
        <v>88</v>
      </c>
      <c r="AV173" s="12" t="s">
        <v>88</v>
      </c>
      <c r="AW173" s="12" t="s">
        <v>34</v>
      </c>
      <c r="AX173" s="12" t="s">
        <v>78</v>
      </c>
      <c r="AY173" s="149" t="s">
        <v>162</v>
      </c>
    </row>
    <row r="174" spans="2:65" s="13" customFormat="1" ht="11.25">
      <c r="B174" s="155"/>
      <c r="D174" s="144" t="s">
        <v>179</v>
      </c>
      <c r="E174" s="156" t="s">
        <v>1</v>
      </c>
      <c r="F174" s="157" t="s">
        <v>181</v>
      </c>
      <c r="H174" s="158">
        <v>145.19999999999999</v>
      </c>
      <c r="I174" s="159"/>
      <c r="L174" s="155"/>
      <c r="M174" s="160"/>
      <c r="T174" s="161"/>
      <c r="AT174" s="156" t="s">
        <v>179</v>
      </c>
      <c r="AU174" s="156" t="s">
        <v>88</v>
      </c>
      <c r="AV174" s="13" t="s">
        <v>170</v>
      </c>
      <c r="AW174" s="13" t="s">
        <v>34</v>
      </c>
      <c r="AX174" s="13" t="s">
        <v>86</v>
      </c>
      <c r="AY174" s="156" t="s">
        <v>162</v>
      </c>
    </row>
    <row r="175" spans="2:65" s="1" customFormat="1" ht="21.75" customHeight="1">
      <c r="B175" s="31"/>
      <c r="C175" s="131" t="s">
        <v>7</v>
      </c>
      <c r="D175" s="131" t="s">
        <v>165</v>
      </c>
      <c r="E175" s="132" t="s">
        <v>3676</v>
      </c>
      <c r="F175" s="133" t="s">
        <v>3677</v>
      </c>
      <c r="G175" s="134" t="s">
        <v>176</v>
      </c>
      <c r="H175" s="135">
        <v>10.4</v>
      </c>
      <c r="I175" s="136"/>
      <c r="J175" s="137">
        <f>ROUND(I175*H175,2)</f>
        <v>0</v>
      </c>
      <c r="K175" s="133" t="s">
        <v>1</v>
      </c>
      <c r="L175" s="31"/>
      <c r="M175" s="138" t="s">
        <v>1</v>
      </c>
      <c r="N175" s="139" t="s">
        <v>43</v>
      </c>
      <c r="P175" s="140">
        <f>O175*H175</f>
        <v>0</v>
      </c>
      <c r="Q175" s="140">
        <v>0</v>
      </c>
      <c r="R175" s="140">
        <f>Q175*H175</f>
        <v>0</v>
      </c>
      <c r="S175" s="140">
        <v>0</v>
      </c>
      <c r="T175" s="141">
        <f>S175*H175</f>
        <v>0</v>
      </c>
      <c r="AR175" s="142" t="s">
        <v>170</v>
      </c>
      <c r="AT175" s="142" t="s">
        <v>165</v>
      </c>
      <c r="AU175" s="142" t="s">
        <v>88</v>
      </c>
      <c r="AY175" s="16" t="s">
        <v>162</v>
      </c>
      <c r="BE175" s="143">
        <f>IF(N175="základní",J175,0)</f>
        <v>0</v>
      </c>
      <c r="BF175" s="143">
        <f>IF(N175="snížená",J175,0)</f>
        <v>0</v>
      </c>
      <c r="BG175" s="143">
        <f>IF(N175="zákl. přenesená",J175,0)</f>
        <v>0</v>
      </c>
      <c r="BH175" s="143">
        <f>IF(N175="sníž. přenesená",J175,0)</f>
        <v>0</v>
      </c>
      <c r="BI175" s="143">
        <f>IF(N175="nulová",J175,0)</f>
        <v>0</v>
      </c>
      <c r="BJ175" s="16" t="s">
        <v>86</v>
      </c>
      <c r="BK175" s="143">
        <f>ROUND(I175*H175,2)</f>
        <v>0</v>
      </c>
      <c r="BL175" s="16" t="s">
        <v>170</v>
      </c>
      <c r="BM175" s="142" t="s">
        <v>3678</v>
      </c>
    </row>
    <row r="176" spans="2:65" s="1" customFormat="1" ht="19.5">
      <c r="B176" s="31"/>
      <c r="D176" s="144" t="s">
        <v>172</v>
      </c>
      <c r="F176" s="145" t="s">
        <v>3638</v>
      </c>
      <c r="I176" s="146"/>
      <c r="L176" s="31"/>
      <c r="M176" s="147"/>
      <c r="T176" s="55"/>
      <c r="AT176" s="16" t="s">
        <v>172</v>
      </c>
      <c r="AU176" s="16" t="s">
        <v>88</v>
      </c>
    </row>
    <row r="177" spans="2:65" s="1" customFormat="1" ht="24.2" customHeight="1">
      <c r="B177" s="31"/>
      <c r="C177" s="131" t="s">
        <v>275</v>
      </c>
      <c r="D177" s="131" t="s">
        <v>165</v>
      </c>
      <c r="E177" s="132" t="s">
        <v>3679</v>
      </c>
      <c r="F177" s="133" t="s">
        <v>3680</v>
      </c>
      <c r="G177" s="134" t="s">
        <v>176</v>
      </c>
      <c r="H177" s="135">
        <v>346.88</v>
      </c>
      <c r="I177" s="136"/>
      <c r="J177" s="137">
        <f>ROUND(I177*H177,2)</f>
        <v>0</v>
      </c>
      <c r="K177" s="133" t="s">
        <v>169</v>
      </c>
      <c r="L177" s="31"/>
      <c r="M177" s="138" t="s">
        <v>1</v>
      </c>
      <c r="N177" s="139" t="s">
        <v>43</v>
      </c>
      <c r="P177" s="140">
        <f>O177*H177</f>
        <v>0</v>
      </c>
      <c r="Q177" s="140">
        <v>0</v>
      </c>
      <c r="R177" s="140">
        <f>Q177*H177</f>
        <v>0</v>
      </c>
      <c r="S177" s="140">
        <v>0</v>
      </c>
      <c r="T177" s="141">
        <f>S177*H177</f>
        <v>0</v>
      </c>
      <c r="AR177" s="142" t="s">
        <v>170</v>
      </c>
      <c r="AT177" s="142" t="s">
        <v>165</v>
      </c>
      <c r="AU177" s="142" t="s">
        <v>88</v>
      </c>
      <c r="AY177" s="16" t="s">
        <v>162</v>
      </c>
      <c r="BE177" s="143">
        <f>IF(N177="základní",J177,0)</f>
        <v>0</v>
      </c>
      <c r="BF177" s="143">
        <f>IF(N177="snížená",J177,0)</f>
        <v>0</v>
      </c>
      <c r="BG177" s="143">
        <f>IF(N177="zákl. přenesená",J177,0)</f>
        <v>0</v>
      </c>
      <c r="BH177" s="143">
        <f>IF(N177="sníž. přenesená",J177,0)</f>
        <v>0</v>
      </c>
      <c r="BI177" s="143">
        <f>IF(N177="nulová",J177,0)</f>
        <v>0</v>
      </c>
      <c r="BJ177" s="16" t="s">
        <v>86</v>
      </c>
      <c r="BK177" s="143">
        <f>ROUND(I177*H177,2)</f>
        <v>0</v>
      </c>
      <c r="BL177" s="16" t="s">
        <v>170</v>
      </c>
      <c r="BM177" s="142" t="s">
        <v>3681</v>
      </c>
    </row>
    <row r="178" spans="2:65" s="12" customFormat="1" ht="11.25">
      <c r="B178" s="148"/>
      <c r="D178" s="144" t="s">
        <v>179</v>
      </c>
      <c r="E178" s="149" t="s">
        <v>1</v>
      </c>
      <c r="F178" s="150" t="s">
        <v>3682</v>
      </c>
      <c r="H178" s="151">
        <v>346.88</v>
      </c>
      <c r="I178" s="152"/>
      <c r="L178" s="148"/>
      <c r="M178" s="153"/>
      <c r="T178" s="154"/>
      <c r="AT178" s="149" t="s">
        <v>179</v>
      </c>
      <c r="AU178" s="149" t="s">
        <v>88</v>
      </c>
      <c r="AV178" s="12" t="s">
        <v>88</v>
      </c>
      <c r="AW178" s="12" t="s">
        <v>34</v>
      </c>
      <c r="AX178" s="12" t="s">
        <v>78</v>
      </c>
      <c r="AY178" s="149" t="s">
        <v>162</v>
      </c>
    </row>
    <row r="179" spans="2:65" s="13" customFormat="1" ht="11.25">
      <c r="B179" s="155"/>
      <c r="D179" s="144" t="s">
        <v>179</v>
      </c>
      <c r="E179" s="156" t="s">
        <v>1</v>
      </c>
      <c r="F179" s="157" t="s">
        <v>181</v>
      </c>
      <c r="H179" s="158">
        <v>346.88</v>
      </c>
      <c r="I179" s="159"/>
      <c r="L179" s="155"/>
      <c r="M179" s="160"/>
      <c r="T179" s="161"/>
      <c r="AT179" s="156" t="s">
        <v>179</v>
      </c>
      <c r="AU179" s="156" t="s">
        <v>88</v>
      </c>
      <c r="AV179" s="13" t="s">
        <v>170</v>
      </c>
      <c r="AW179" s="13" t="s">
        <v>34</v>
      </c>
      <c r="AX179" s="13" t="s">
        <v>86</v>
      </c>
      <c r="AY179" s="156" t="s">
        <v>162</v>
      </c>
    </row>
    <row r="180" spans="2:65" s="11" customFormat="1" ht="22.9" customHeight="1">
      <c r="B180" s="119"/>
      <c r="D180" s="120" t="s">
        <v>77</v>
      </c>
      <c r="E180" s="129" t="s">
        <v>88</v>
      </c>
      <c r="F180" s="129" t="s">
        <v>674</v>
      </c>
      <c r="I180" s="122"/>
      <c r="J180" s="130">
        <f>BK180</f>
        <v>0</v>
      </c>
      <c r="L180" s="119"/>
      <c r="M180" s="124"/>
      <c r="P180" s="125">
        <f>SUM(P181:P205)</f>
        <v>0</v>
      </c>
      <c r="R180" s="125">
        <f>SUM(R181:R205)</f>
        <v>23.845972849999999</v>
      </c>
      <c r="T180" s="126">
        <f>SUM(T181:T205)</f>
        <v>0</v>
      </c>
      <c r="AR180" s="120" t="s">
        <v>86</v>
      </c>
      <c r="AT180" s="127" t="s">
        <v>77</v>
      </c>
      <c r="AU180" s="127" t="s">
        <v>86</v>
      </c>
      <c r="AY180" s="120" t="s">
        <v>162</v>
      </c>
      <c r="BK180" s="128">
        <f>SUM(BK181:BK205)</f>
        <v>0</v>
      </c>
    </row>
    <row r="181" spans="2:65" s="1" customFormat="1" ht="24.2" customHeight="1">
      <c r="B181" s="31"/>
      <c r="C181" s="131" t="s">
        <v>279</v>
      </c>
      <c r="D181" s="131" t="s">
        <v>165</v>
      </c>
      <c r="E181" s="132" t="s">
        <v>3683</v>
      </c>
      <c r="F181" s="133" t="s">
        <v>3684</v>
      </c>
      <c r="G181" s="134" t="s">
        <v>168</v>
      </c>
      <c r="H181" s="135">
        <v>3.21</v>
      </c>
      <c r="I181" s="136"/>
      <c r="J181" s="137">
        <f>ROUND(I181*H181,2)</f>
        <v>0</v>
      </c>
      <c r="K181" s="133" t="s">
        <v>169</v>
      </c>
      <c r="L181" s="31"/>
      <c r="M181" s="138" t="s">
        <v>1</v>
      </c>
      <c r="N181" s="139" t="s">
        <v>43</v>
      </c>
      <c r="P181" s="140">
        <f>O181*H181</f>
        <v>0</v>
      </c>
      <c r="Q181" s="140">
        <v>2.5018699999999998</v>
      </c>
      <c r="R181" s="140">
        <f>Q181*H181</f>
        <v>8.0310027000000002</v>
      </c>
      <c r="S181" s="140">
        <v>0</v>
      </c>
      <c r="T181" s="141">
        <f>S181*H181</f>
        <v>0</v>
      </c>
      <c r="AR181" s="142" t="s">
        <v>170</v>
      </c>
      <c r="AT181" s="142" t="s">
        <v>165</v>
      </c>
      <c r="AU181" s="142" t="s">
        <v>88</v>
      </c>
      <c r="AY181" s="16" t="s">
        <v>162</v>
      </c>
      <c r="BE181" s="143">
        <f>IF(N181="základní",J181,0)</f>
        <v>0</v>
      </c>
      <c r="BF181" s="143">
        <f>IF(N181="snížená",J181,0)</f>
        <v>0</v>
      </c>
      <c r="BG181" s="143">
        <f>IF(N181="zákl. přenesená",J181,0)</f>
        <v>0</v>
      </c>
      <c r="BH181" s="143">
        <f>IF(N181="sníž. přenesená",J181,0)</f>
        <v>0</v>
      </c>
      <c r="BI181" s="143">
        <f>IF(N181="nulová",J181,0)</f>
        <v>0</v>
      </c>
      <c r="BJ181" s="16" t="s">
        <v>86</v>
      </c>
      <c r="BK181" s="143">
        <f>ROUND(I181*H181,2)</f>
        <v>0</v>
      </c>
      <c r="BL181" s="16" t="s">
        <v>170</v>
      </c>
      <c r="BM181" s="142" t="s">
        <v>3685</v>
      </c>
    </row>
    <row r="182" spans="2:65" s="1" customFormat="1" ht="19.5">
      <c r="B182" s="31"/>
      <c r="D182" s="144" t="s">
        <v>172</v>
      </c>
      <c r="F182" s="145" t="s">
        <v>3638</v>
      </c>
      <c r="I182" s="146"/>
      <c r="L182" s="31"/>
      <c r="M182" s="147"/>
      <c r="T182" s="55"/>
      <c r="AT182" s="16" t="s">
        <v>172</v>
      </c>
      <c r="AU182" s="16" t="s">
        <v>88</v>
      </c>
    </row>
    <row r="183" spans="2:65" s="12" customFormat="1" ht="11.25">
      <c r="B183" s="148"/>
      <c r="D183" s="144" t="s">
        <v>179</v>
      </c>
      <c r="E183" s="149" t="s">
        <v>1</v>
      </c>
      <c r="F183" s="150" t="s">
        <v>3686</v>
      </c>
      <c r="H183" s="151">
        <v>3.21</v>
      </c>
      <c r="I183" s="152"/>
      <c r="L183" s="148"/>
      <c r="M183" s="153"/>
      <c r="T183" s="154"/>
      <c r="AT183" s="149" t="s">
        <v>179</v>
      </c>
      <c r="AU183" s="149" t="s">
        <v>88</v>
      </c>
      <c r="AV183" s="12" t="s">
        <v>88</v>
      </c>
      <c r="AW183" s="12" t="s">
        <v>34</v>
      </c>
      <c r="AX183" s="12" t="s">
        <v>78</v>
      </c>
      <c r="AY183" s="149" t="s">
        <v>162</v>
      </c>
    </row>
    <row r="184" spans="2:65" s="13" customFormat="1" ht="11.25">
      <c r="B184" s="155"/>
      <c r="D184" s="144" t="s">
        <v>179</v>
      </c>
      <c r="E184" s="156" t="s">
        <v>1</v>
      </c>
      <c r="F184" s="157" t="s">
        <v>181</v>
      </c>
      <c r="H184" s="158">
        <v>3.21</v>
      </c>
      <c r="I184" s="159"/>
      <c r="L184" s="155"/>
      <c r="M184" s="160"/>
      <c r="T184" s="161"/>
      <c r="AT184" s="156" t="s">
        <v>179</v>
      </c>
      <c r="AU184" s="156" t="s">
        <v>88</v>
      </c>
      <c r="AV184" s="13" t="s">
        <v>170</v>
      </c>
      <c r="AW184" s="13" t="s">
        <v>34</v>
      </c>
      <c r="AX184" s="13" t="s">
        <v>86</v>
      </c>
      <c r="AY184" s="156" t="s">
        <v>162</v>
      </c>
    </row>
    <row r="185" spans="2:65" s="1" customFormat="1" ht="21.75" customHeight="1">
      <c r="B185" s="31"/>
      <c r="C185" s="131" t="s">
        <v>283</v>
      </c>
      <c r="D185" s="131" t="s">
        <v>165</v>
      </c>
      <c r="E185" s="132" t="s">
        <v>3687</v>
      </c>
      <c r="F185" s="133" t="s">
        <v>3688</v>
      </c>
      <c r="G185" s="134" t="s">
        <v>353</v>
      </c>
      <c r="H185" s="135">
        <v>4.3999999999999997E-2</v>
      </c>
      <c r="I185" s="136"/>
      <c r="J185" s="137">
        <f>ROUND(I185*H185,2)</f>
        <v>0</v>
      </c>
      <c r="K185" s="133" t="s">
        <v>169</v>
      </c>
      <c r="L185" s="31"/>
      <c r="M185" s="138" t="s">
        <v>1</v>
      </c>
      <c r="N185" s="139" t="s">
        <v>43</v>
      </c>
      <c r="P185" s="140">
        <f>O185*H185</f>
        <v>0</v>
      </c>
      <c r="Q185" s="140">
        <v>1.06277</v>
      </c>
      <c r="R185" s="140">
        <f>Q185*H185</f>
        <v>4.6761879999999999E-2</v>
      </c>
      <c r="S185" s="140">
        <v>0</v>
      </c>
      <c r="T185" s="141">
        <f>S185*H185</f>
        <v>0</v>
      </c>
      <c r="AR185" s="142" t="s">
        <v>170</v>
      </c>
      <c r="AT185" s="142" t="s">
        <v>165</v>
      </c>
      <c r="AU185" s="142" t="s">
        <v>88</v>
      </c>
      <c r="AY185" s="16" t="s">
        <v>162</v>
      </c>
      <c r="BE185" s="143">
        <f>IF(N185="základní",J185,0)</f>
        <v>0</v>
      </c>
      <c r="BF185" s="143">
        <f>IF(N185="snížená",J185,0)</f>
        <v>0</v>
      </c>
      <c r="BG185" s="143">
        <f>IF(N185="zákl. přenesená",J185,0)</f>
        <v>0</v>
      </c>
      <c r="BH185" s="143">
        <f>IF(N185="sníž. přenesená",J185,0)</f>
        <v>0</v>
      </c>
      <c r="BI185" s="143">
        <f>IF(N185="nulová",J185,0)</f>
        <v>0</v>
      </c>
      <c r="BJ185" s="16" t="s">
        <v>86</v>
      </c>
      <c r="BK185" s="143">
        <f>ROUND(I185*H185,2)</f>
        <v>0</v>
      </c>
      <c r="BL185" s="16" t="s">
        <v>170</v>
      </c>
      <c r="BM185" s="142" t="s">
        <v>3689</v>
      </c>
    </row>
    <row r="186" spans="2:65" s="1" customFormat="1" ht="19.5">
      <c r="B186" s="31"/>
      <c r="D186" s="144" t="s">
        <v>172</v>
      </c>
      <c r="F186" s="145" t="s">
        <v>3638</v>
      </c>
      <c r="I186" s="146"/>
      <c r="L186" s="31"/>
      <c r="M186" s="147"/>
      <c r="T186" s="55"/>
      <c r="AT186" s="16" t="s">
        <v>172</v>
      </c>
      <c r="AU186" s="16" t="s">
        <v>88</v>
      </c>
    </row>
    <row r="187" spans="2:65" s="12" customFormat="1" ht="11.25">
      <c r="B187" s="148"/>
      <c r="D187" s="144" t="s">
        <v>179</v>
      </c>
      <c r="E187" s="149" t="s">
        <v>1</v>
      </c>
      <c r="F187" s="150" t="s">
        <v>3690</v>
      </c>
      <c r="H187" s="151">
        <v>4.3999999999999997E-2</v>
      </c>
      <c r="I187" s="152"/>
      <c r="L187" s="148"/>
      <c r="M187" s="153"/>
      <c r="T187" s="154"/>
      <c r="AT187" s="149" t="s">
        <v>179</v>
      </c>
      <c r="AU187" s="149" t="s">
        <v>88</v>
      </c>
      <c r="AV187" s="12" t="s">
        <v>88</v>
      </c>
      <c r="AW187" s="12" t="s">
        <v>34</v>
      </c>
      <c r="AX187" s="12" t="s">
        <v>78</v>
      </c>
      <c r="AY187" s="149" t="s">
        <v>162</v>
      </c>
    </row>
    <row r="188" spans="2:65" s="13" customFormat="1" ht="11.25">
      <c r="B188" s="155"/>
      <c r="D188" s="144" t="s">
        <v>179</v>
      </c>
      <c r="E188" s="156" t="s">
        <v>1</v>
      </c>
      <c r="F188" s="157" t="s">
        <v>181</v>
      </c>
      <c r="H188" s="158">
        <v>4.3999999999999997E-2</v>
      </c>
      <c r="I188" s="159"/>
      <c r="L188" s="155"/>
      <c r="M188" s="160"/>
      <c r="T188" s="161"/>
      <c r="AT188" s="156" t="s">
        <v>179</v>
      </c>
      <c r="AU188" s="156" t="s">
        <v>88</v>
      </c>
      <c r="AV188" s="13" t="s">
        <v>170</v>
      </c>
      <c r="AW188" s="13" t="s">
        <v>34</v>
      </c>
      <c r="AX188" s="13" t="s">
        <v>86</v>
      </c>
      <c r="AY188" s="156" t="s">
        <v>162</v>
      </c>
    </row>
    <row r="189" spans="2:65" s="1" customFormat="1" ht="16.5" customHeight="1">
      <c r="B189" s="31"/>
      <c r="C189" s="131" t="s">
        <v>287</v>
      </c>
      <c r="D189" s="131" t="s">
        <v>165</v>
      </c>
      <c r="E189" s="132" t="s">
        <v>3691</v>
      </c>
      <c r="F189" s="133" t="s">
        <v>3692</v>
      </c>
      <c r="G189" s="134" t="s">
        <v>168</v>
      </c>
      <c r="H189" s="135">
        <v>1.984</v>
      </c>
      <c r="I189" s="136"/>
      <c r="J189" s="137">
        <f>ROUND(I189*H189,2)</f>
        <v>0</v>
      </c>
      <c r="K189" s="133" t="s">
        <v>169</v>
      </c>
      <c r="L189" s="31"/>
      <c r="M189" s="138" t="s">
        <v>1</v>
      </c>
      <c r="N189" s="139" t="s">
        <v>43</v>
      </c>
      <c r="P189" s="140">
        <f>O189*H189</f>
        <v>0</v>
      </c>
      <c r="Q189" s="140">
        <v>2.5018699999999998</v>
      </c>
      <c r="R189" s="140">
        <f>Q189*H189</f>
        <v>4.9637100799999994</v>
      </c>
      <c r="S189" s="140">
        <v>0</v>
      </c>
      <c r="T189" s="141">
        <f>S189*H189</f>
        <v>0</v>
      </c>
      <c r="AR189" s="142" t="s">
        <v>170</v>
      </c>
      <c r="AT189" s="142" t="s">
        <v>165</v>
      </c>
      <c r="AU189" s="142" t="s">
        <v>88</v>
      </c>
      <c r="AY189" s="16" t="s">
        <v>162</v>
      </c>
      <c r="BE189" s="143">
        <f>IF(N189="základní",J189,0)</f>
        <v>0</v>
      </c>
      <c r="BF189" s="143">
        <f>IF(N189="snížená",J189,0)</f>
        <v>0</v>
      </c>
      <c r="BG189" s="143">
        <f>IF(N189="zákl. přenesená",J189,0)</f>
        <v>0</v>
      </c>
      <c r="BH189" s="143">
        <f>IF(N189="sníž. přenesená",J189,0)</f>
        <v>0</v>
      </c>
      <c r="BI189" s="143">
        <f>IF(N189="nulová",J189,0)</f>
        <v>0</v>
      </c>
      <c r="BJ189" s="16" t="s">
        <v>86</v>
      </c>
      <c r="BK189" s="143">
        <f>ROUND(I189*H189,2)</f>
        <v>0</v>
      </c>
      <c r="BL189" s="16" t="s">
        <v>170</v>
      </c>
      <c r="BM189" s="142" t="s">
        <v>3693</v>
      </c>
    </row>
    <row r="190" spans="2:65" s="1" customFormat="1" ht="19.5">
      <c r="B190" s="31"/>
      <c r="D190" s="144" t="s">
        <v>172</v>
      </c>
      <c r="F190" s="145" t="s">
        <v>3694</v>
      </c>
      <c r="I190" s="146"/>
      <c r="L190" s="31"/>
      <c r="M190" s="147"/>
      <c r="T190" s="55"/>
      <c r="AT190" s="16" t="s">
        <v>172</v>
      </c>
      <c r="AU190" s="16" t="s">
        <v>88</v>
      </c>
    </row>
    <row r="191" spans="2:65" s="12" customFormat="1" ht="11.25">
      <c r="B191" s="148"/>
      <c r="D191" s="144" t="s">
        <v>179</v>
      </c>
      <c r="E191" s="149" t="s">
        <v>1</v>
      </c>
      <c r="F191" s="150" t="s">
        <v>3695</v>
      </c>
      <c r="H191" s="151">
        <v>1.984</v>
      </c>
      <c r="I191" s="152"/>
      <c r="L191" s="148"/>
      <c r="M191" s="153"/>
      <c r="T191" s="154"/>
      <c r="AT191" s="149" t="s">
        <v>179</v>
      </c>
      <c r="AU191" s="149" t="s">
        <v>88</v>
      </c>
      <c r="AV191" s="12" t="s">
        <v>88</v>
      </c>
      <c r="AW191" s="12" t="s">
        <v>34</v>
      </c>
      <c r="AX191" s="12" t="s">
        <v>78</v>
      </c>
      <c r="AY191" s="149" t="s">
        <v>162</v>
      </c>
    </row>
    <row r="192" spans="2:65" s="13" customFormat="1" ht="11.25">
      <c r="B192" s="155"/>
      <c r="D192" s="144" t="s">
        <v>179</v>
      </c>
      <c r="E192" s="156" t="s">
        <v>1</v>
      </c>
      <c r="F192" s="157" t="s">
        <v>181</v>
      </c>
      <c r="H192" s="158">
        <v>1.984</v>
      </c>
      <c r="I192" s="159"/>
      <c r="L192" s="155"/>
      <c r="M192" s="160"/>
      <c r="T192" s="161"/>
      <c r="AT192" s="156" t="s">
        <v>179</v>
      </c>
      <c r="AU192" s="156" t="s">
        <v>88</v>
      </c>
      <c r="AV192" s="13" t="s">
        <v>170</v>
      </c>
      <c r="AW192" s="13" t="s">
        <v>34</v>
      </c>
      <c r="AX192" s="13" t="s">
        <v>86</v>
      </c>
      <c r="AY192" s="156" t="s">
        <v>162</v>
      </c>
    </row>
    <row r="193" spans="2:65" s="1" customFormat="1" ht="24.2" customHeight="1">
      <c r="B193" s="31"/>
      <c r="C193" s="131" t="s">
        <v>291</v>
      </c>
      <c r="D193" s="131" t="s">
        <v>165</v>
      </c>
      <c r="E193" s="132" t="s">
        <v>3696</v>
      </c>
      <c r="F193" s="133" t="s">
        <v>3697</v>
      </c>
      <c r="G193" s="134" t="s">
        <v>168</v>
      </c>
      <c r="H193" s="135">
        <v>4.2080000000000002</v>
      </c>
      <c r="I193" s="136"/>
      <c r="J193" s="137">
        <f>ROUND(I193*H193,2)</f>
        <v>0</v>
      </c>
      <c r="K193" s="133" t="s">
        <v>169</v>
      </c>
      <c r="L193" s="31"/>
      <c r="M193" s="138" t="s">
        <v>1</v>
      </c>
      <c r="N193" s="139" t="s">
        <v>43</v>
      </c>
      <c r="P193" s="140">
        <f>O193*H193</f>
        <v>0</v>
      </c>
      <c r="Q193" s="140">
        <v>2.5018699999999998</v>
      </c>
      <c r="R193" s="140">
        <f>Q193*H193</f>
        <v>10.527868959999999</v>
      </c>
      <c r="S193" s="140">
        <v>0</v>
      </c>
      <c r="T193" s="141">
        <f>S193*H193</f>
        <v>0</v>
      </c>
      <c r="AR193" s="142" t="s">
        <v>170</v>
      </c>
      <c r="AT193" s="142" t="s">
        <v>165</v>
      </c>
      <c r="AU193" s="142" t="s">
        <v>88</v>
      </c>
      <c r="AY193" s="16" t="s">
        <v>162</v>
      </c>
      <c r="BE193" s="143">
        <f>IF(N193="základní",J193,0)</f>
        <v>0</v>
      </c>
      <c r="BF193" s="143">
        <f>IF(N193="snížená",J193,0)</f>
        <v>0</v>
      </c>
      <c r="BG193" s="143">
        <f>IF(N193="zákl. přenesená",J193,0)</f>
        <v>0</v>
      </c>
      <c r="BH193" s="143">
        <f>IF(N193="sníž. přenesená",J193,0)</f>
        <v>0</v>
      </c>
      <c r="BI193" s="143">
        <f>IF(N193="nulová",J193,0)</f>
        <v>0</v>
      </c>
      <c r="BJ193" s="16" t="s">
        <v>86</v>
      </c>
      <c r="BK193" s="143">
        <f>ROUND(I193*H193,2)</f>
        <v>0</v>
      </c>
      <c r="BL193" s="16" t="s">
        <v>170</v>
      </c>
      <c r="BM193" s="142" t="s">
        <v>3698</v>
      </c>
    </row>
    <row r="194" spans="2:65" s="1" customFormat="1" ht="19.5">
      <c r="B194" s="31"/>
      <c r="D194" s="144" t="s">
        <v>172</v>
      </c>
      <c r="F194" s="145" t="s">
        <v>3638</v>
      </c>
      <c r="I194" s="146"/>
      <c r="L194" s="31"/>
      <c r="M194" s="147"/>
      <c r="T194" s="55"/>
      <c r="AT194" s="16" t="s">
        <v>172</v>
      </c>
      <c r="AU194" s="16" t="s">
        <v>88</v>
      </c>
    </row>
    <row r="195" spans="2:65" s="12" customFormat="1" ht="11.25">
      <c r="B195" s="148"/>
      <c r="D195" s="144" t="s">
        <v>179</v>
      </c>
      <c r="E195" s="149" t="s">
        <v>1</v>
      </c>
      <c r="F195" s="150" t="s">
        <v>3699</v>
      </c>
      <c r="H195" s="151">
        <v>4.2080000000000002</v>
      </c>
      <c r="I195" s="152"/>
      <c r="L195" s="148"/>
      <c r="M195" s="153"/>
      <c r="T195" s="154"/>
      <c r="AT195" s="149" t="s">
        <v>179</v>
      </c>
      <c r="AU195" s="149" t="s">
        <v>88</v>
      </c>
      <c r="AV195" s="12" t="s">
        <v>88</v>
      </c>
      <c r="AW195" s="12" t="s">
        <v>34</v>
      </c>
      <c r="AX195" s="12" t="s">
        <v>78</v>
      </c>
      <c r="AY195" s="149" t="s">
        <v>162</v>
      </c>
    </row>
    <row r="196" spans="2:65" s="13" customFormat="1" ht="11.25">
      <c r="B196" s="155"/>
      <c r="D196" s="144" t="s">
        <v>179</v>
      </c>
      <c r="E196" s="156" t="s">
        <v>1</v>
      </c>
      <c r="F196" s="157" t="s">
        <v>181</v>
      </c>
      <c r="H196" s="158">
        <v>4.2080000000000002</v>
      </c>
      <c r="I196" s="159"/>
      <c r="L196" s="155"/>
      <c r="M196" s="160"/>
      <c r="T196" s="161"/>
      <c r="AT196" s="156" t="s">
        <v>179</v>
      </c>
      <c r="AU196" s="156" t="s">
        <v>88</v>
      </c>
      <c r="AV196" s="13" t="s">
        <v>170</v>
      </c>
      <c r="AW196" s="13" t="s">
        <v>34</v>
      </c>
      <c r="AX196" s="13" t="s">
        <v>86</v>
      </c>
      <c r="AY196" s="156" t="s">
        <v>162</v>
      </c>
    </row>
    <row r="197" spans="2:65" s="1" customFormat="1" ht="16.5" customHeight="1">
      <c r="B197" s="31"/>
      <c r="C197" s="131" t="s">
        <v>295</v>
      </c>
      <c r="D197" s="131" t="s">
        <v>165</v>
      </c>
      <c r="E197" s="132" t="s">
        <v>3700</v>
      </c>
      <c r="F197" s="133" t="s">
        <v>3701</v>
      </c>
      <c r="G197" s="134" t="s">
        <v>176</v>
      </c>
      <c r="H197" s="135">
        <v>14.025</v>
      </c>
      <c r="I197" s="136"/>
      <c r="J197" s="137">
        <f>ROUND(I197*H197,2)</f>
        <v>0</v>
      </c>
      <c r="K197" s="133" t="s">
        <v>169</v>
      </c>
      <c r="L197" s="31"/>
      <c r="M197" s="138" t="s">
        <v>1</v>
      </c>
      <c r="N197" s="139" t="s">
        <v>43</v>
      </c>
      <c r="P197" s="140">
        <f>O197*H197</f>
        <v>0</v>
      </c>
      <c r="Q197" s="140">
        <v>2.7499999999999998E-3</v>
      </c>
      <c r="R197" s="140">
        <f>Q197*H197</f>
        <v>3.8568749999999999E-2</v>
      </c>
      <c r="S197" s="140">
        <v>0</v>
      </c>
      <c r="T197" s="141">
        <f>S197*H197</f>
        <v>0</v>
      </c>
      <c r="AR197" s="142" t="s">
        <v>170</v>
      </c>
      <c r="AT197" s="142" t="s">
        <v>165</v>
      </c>
      <c r="AU197" s="142" t="s">
        <v>88</v>
      </c>
      <c r="AY197" s="16" t="s">
        <v>162</v>
      </c>
      <c r="BE197" s="143">
        <f>IF(N197="základní",J197,0)</f>
        <v>0</v>
      </c>
      <c r="BF197" s="143">
        <f>IF(N197="snížená",J197,0)</f>
        <v>0</v>
      </c>
      <c r="BG197" s="143">
        <f>IF(N197="zákl. přenesená",J197,0)</f>
        <v>0</v>
      </c>
      <c r="BH197" s="143">
        <f>IF(N197="sníž. přenesená",J197,0)</f>
        <v>0</v>
      </c>
      <c r="BI197" s="143">
        <f>IF(N197="nulová",J197,0)</f>
        <v>0</v>
      </c>
      <c r="BJ197" s="16" t="s">
        <v>86</v>
      </c>
      <c r="BK197" s="143">
        <f>ROUND(I197*H197,2)</f>
        <v>0</v>
      </c>
      <c r="BL197" s="16" t="s">
        <v>170</v>
      </c>
      <c r="BM197" s="142" t="s">
        <v>3702</v>
      </c>
    </row>
    <row r="198" spans="2:65" s="1" customFormat="1" ht="19.5">
      <c r="B198" s="31"/>
      <c r="D198" s="144" t="s">
        <v>172</v>
      </c>
      <c r="F198" s="145" t="s">
        <v>3638</v>
      </c>
      <c r="I198" s="146"/>
      <c r="L198" s="31"/>
      <c r="M198" s="147"/>
      <c r="T198" s="55"/>
      <c r="AT198" s="16" t="s">
        <v>172</v>
      </c>
      <c r="AU198" s="16" t="s">
        <v>88</v>
      </c>
    </row>
    <row r="199" spans="2:65" s="12" customFormat="1" ht="11.25">
      <c r="B199" s="148"/>
      <c r="D199" s="144" t="s">
        <v>179</v>
      </c>
      <c r="E199" s="149" t="s">
        <v>1</v>
      </c>
      <c r="F199" s="150" t="s">
        <v>3703</v>
      </c>
      <c r="H199" s="151">
        <v>14.025</v>
      </c>
      <c r="I199" s="152"/>
      <c r="L199" s="148"/>
      <c r="M199" s="153"/>
      <c r="T199" s="154"/>
      <c r="AT199" s="149" t="s">
        <v>179</v>
      </c>
      <c r="AU199" s="149" t="s">
        <v>88</v>
      </c>
      <c r="AV199" s="12" t="s">
        <v>88</v>
      </c>
      <c r="AW199" s="12" t="s">
        <v>34</v>
      </c>
      <c r="AX199" s="12" t="s">
        <v>78</v>
      </c>
      <c r="AY199" s="149" t="s">
        <v>162</v>
      </c>
    </row>
    <row r="200" spans="2:65" s="13" customFormat="1" ht="11.25">
      <c r="B200" s="155"/>
      <c r="D200" s="144" t="s">
        <v>179</v>
      </c>
      <c r="E200" s="156" t="s">
        <v>1</v>
      </c>
      <c r="F200" s="157" t="s">
        <v>181</v>
      </c>
      <c r="H200" s="158">
        <v>14.025</v>
      </c>
      <c r="I200" s="159"/>
      <c r="L200" s="155"/>
      <c r="M200" s="160"/>
      <c r="T200" s="161"/>
      <c r="AT200" s="156" t="s">
        <v>179</v>
      </c>
      <c r="AU200" s="156" t="s">
        <v>88</v>
      </c>
      <c r="AV200" s="13" t="s">
        <v>170</v>
      </c>
      <c r="AW200" s="13" t="s">
        <v>34</v>
      </c>
      <c r="AX200" s="13" t="s">
        <v>86</v>
      </c>
      <c r="AY200" s="156" t="s">
        <v>162</v>
      </c>
    </row>
    <row r="201" spans="2:65" s="1" customFormat="1" ht="21.75" customHeight="1">
      <c r="B201" s="31"/>
      <c r="C201" s="131" t="s">
        <v>299</v>
      </c>
      <c r="D201" s="131" t="s">
        <v>165</v>
      </c>
      <c r="E201" s="132" t="s">
        <v>3704</v>
      </c>
      <c r="F201" s="133" t="s">
        <v>3705</v>
      </c>
      <c r="G201" s="134" t="s">
        <v>176</v>
      </c>
      <c r="H201" s="135">
        <v>14.025</v>
      </c>
      <c r="I201" s="136"/>
      <c r="J201" s="137">
        <f>ROUND(I201*H201,2)</f>
        <v>0</v>
      </c>
      <c r="K201" s="133" t="s">
        <v>169</v>
      </c>
      <c r="L201" s="31"/>
      <c r="M201" s="138" t="s">
        <v>1</v>
      </c>
      <c r="N201" s="139" t="s">
        <v>43</v>
      </c>
      <c r="P201" s="140">
        <f>O201*H201</f>
        <v>0</v>
      </c>
      <c r="Q201" s="140">
        <v>0</v>
      </c>
      <c r="R201" s="140">
        <f>Q201*H201</f>
        <v>0</v>
      </c>
      <c r="S201" s="140">
        <v>0</v>
      </c>
      <c r="T201" s="141">
        <f>S201*H201</f>
        <v>0</v>
      </c>
      <c r="AR201" s="142" t="s">
        <v>170</v>
      </c>
      <c r="AT201" s="142" t="s">
        <v>165</v>
      </c>
      <c r="AU201" s="142" t="s">
        <v>88</v>
      </c>
      <c r="AY201" s="16" t="s">
        <v>162</v>
      </c>
      <c r="BE201" s="143">
        <f>IF(N201="základní",J201,0)</f>
        <v>0</v>
      </c>
      <c r="BF201" s="143">
        <f>IF(N201="snížená",J201,0)</f>
        <v>0</v>
      </c>
      <c r="BG201" s="143">
        <f>IF(N201="zákl. přenesená",J201,0)</f>
        <v>0</v>
      </c>
      <c r="BH201" s="143">
        <f>IF(N201="sníž. přenesená",J201,0)</f>
        <v>0</v>
      </c>
      <c r="BI201" s="143">
        <f>IF(N201="nulová",J201,0)</f>
        <v>0</v>
      </c>
      <c r="BJ201" s="16" t="s">
        <v>86</v>
      </c>
      <c r="BK201" s="143">
        <f>ROUND(I201*H201,2)</f>
        <v>0</v>
      </c>
      <c r="BL201" s="16" t="s">
        <v>170</v>
      </c>
      <c r="BM201" s="142" t="s">
        <v>3706</v>
      </c>
    </row>
    <row r="202" spans="2:65" s="1" customFormat="1" ht="21.75" customHeight="1">
      <c r="B202" s="31"/>
      <c r="C202" s="131" t="s">
        <v>304</v>
      </c>
      <c r="D202" s="131" t="s">
        <v>165</v>
      </c>
      <c r="E202" s="132" t="s">
        <v>3707</v>
      </c>
      <c r="F202" s="133" t="s">
        <v>3708</v>
      </c>
      <c r="G202" s="134" t="s">
        <v>353</v>
      </c>
      <c r="H202" s="135">
        <v>0.224</v>
      </c>
      <c r="I202" s="136"/>
      <c r="J202" s="137">
        <f>ROUND(I202*H202,2)</f>
        <v>0</v>
      </c>
      <c r="K202" s="133" t="s">
        <v>169</v>
      </c>
      <c r="L202" s="31"/>
      <c r="M202" s="138" t="s">
        <v>1</v>
      </c>
      <c r="N202" s="139" t="s">
        <v>43</v>
      </c>
      <c r="P202" s="140">
        <f>O202*H202</f>
        <v>0</v>
      </c>
      <c r="Q202" s="140">
        <v>1.06277</v>
      </c>
      <c r="R202" s="140">
        <f>Q202*H202</f>
        <v>0.23806047999999999</v>
      </c>
      <c r="S202" s="140">
        <v>0</v>
      </c>
      <c r="T202" s="141">
        <f>S202*H202</f>
        <v>0</v>
      </c>
      <c r="AR202" s="142" t="s">
        <v>170</v>
      </c>
      <c r="AT202" s="142" t="s">
        <v>165</v>
      </c>
      <c r="AU202" s="142" t="s">
        <v>88</v>
      </c>
      <c r="AY202" s="16" t="s">
        <v>162</v>
      </c>
      <c r="BE202" s="143">
        <f>IF(N202="základní",J202,0)</f>
        <v>0</v>
      </c>
      <c r="BF202" s="143">
        <f>IF(N202="snížená",J202,0)</f>
        <v>0</v>
      </c>
      <c r="BG202" s="143">
        <f>IF(N202="zákl. přenesená",J202,0)</f>
        <v>0</v>
      </c>
      <c r="BH202" s="143">
        <f>IF(N202="sníž. přenesená",J202,0)</f>
        <v>0</v>
      </c>
      <c r="BI202" s="143">
        <f>IF(N202="nulová",J202,0)</f>
        <v>0</v>
      </c>
      <c r="BJ202" s="16" t="s">
        <v>86</v>
      </c>
      <c r="BK202" s="143">
        <f>ROUND(I202*H202,2)</f>
        <v>0</v>
      </c>
      <c r="BL202" s="16" t="s">
        <v>170</v>
      </c>
      <c r="BM202" s="142" t="s">
        <v>3709</v>
      </c>
    </row>
    <row r="203" spans="2:65" s="1" customFormat="1" ht="19.5">
      <c r="B203" s="31"/>
      <c r="D203" s="144" t="s">
        <v>172</v>
      </c>
      <c r="F203" s="145" t="s">
        <v>3638</v>
      </c>
      <c r="I203" s="146"/>
      <c r="L203" s="31"/>
      <c r="M203" s="147"/>
      <c r="T203" s="55"/>
      <c r="AT203" s="16" t="s">
        <v>172</v>
      </c>
      <c r="AU203" s="16" t="s">
        <v>88</v>
      </c>
    </row>
    <row r="204" spans="2:65" s="12" customFormat="1" ht="11.25">
      <c r="B204" s="148"/>
      <c r="D204" s="144" t="s">
        <v>179</v>
      </c>
      <c r="E204" s="149" t="s">
        <v>1</v>
      </c>
      <c r="F204" s="150" t="s">
        <v>3710</v>
      </c>
      <c r="H204" s="151">
        <v>0.224</v>
      </c>
      <c r="I204" s="152"/>
      <c r="L204" s="148"/>
      <c r="M204" s="153"/>
      <c r="T204" s="154"/>
      <c r="AT204" s="149" t="s">
        <v>179</v>
      </c>
      <c r="AU204" s="149" t="s">
        <v>88</v>
      </c>
      <c r="AV204" s="12" t="s">
        <v>88</v>
      </c>
      <c r="AW204" s="12" t="s">
        <v>34</v>
      </c>
      <c r="AX204" s="12" t="s">
        <v>78</v>
      </c>
      <c r="AY204" s="149" t="s">
        <v>162</v>
      </c>
    </row>
    <row r="205" spans="2:65" s="13" customFormat="1" ht="11.25">
      <c r="B205" s="155"/>
      <c r="D205" s="144" t="s">
        <v>179</v>
      </c>
      <c r="E205" s="156" t="s">
        <v>1</v>
      </c>
      <c r="F205" s="157" t="s">
        <v>181</v>
      </c>
      <c r="H205" s="158">
        <v>0.224</v>
      </c>
      <c r="I205" s="159"/>
      <c r="L205" s="155"/>
      <c r="M205" s="160"/>
      <c r="T205" s="161"/>
      <c r="AT205" s="156" t="s">
        <v>179</v>
      </c>
      <c r="AU205" s="156" t="s">
        <v>88</v>
      </c>
      <c r="AV205" s="13" t="s">
        <v>170</v>
      </c>
      <c r="AW205" s="13" t="s">
        <v>34</v>
      </c>
      <c r="AX205" s="13" t="s">
        <v>86</v>
      </c>
      <c r="AY205" s="156" t="s">
        <v>162</v>
      </c>
    </row>
    <row r="206" spans="2:65" s="11" customFormat="1" ht="22.9" customHeight="1">
      <c r="B206" s="119"/>
      <c r="D206" s="120" t="s">
        <v>77</v>
      </c>
      <c r="E206" s="129" t="s">
        <v>182</v>
      </c>
      <c r="F206" s="129" t="s">
        <v>708</v>
      </c>
      <c r="I206" s="122"/>
      <c r="J206" s="130">
        <f>BK206</f>
        <v>0</v>
      </c>
      <c r="L206" s="119"/>
      <c r="M206" s="124"/>
      <c r="P206" s="125">
        <f>SUM(P207:P217)</f>
        <v>0</v>
      </c>
      <c r="R206" s="125">
        <f>SUM(R207:R217)</f>
        <v>5.7303964000000001</v>
      </c>
      <c r="T206" s="126">
        <f>SUM(T207:T217)</f>
        <v>0</v>
      </c>
      <c r="AR206" s="120" t="s">
        <v>86</v>
      </c>
      <c r="AT206" s="127" t="s">
        <v>77</v>
      </c>
      <c r="AU206" s="127" t="s">
        <v>86</v>
      </c>
      <c r="AY206" s="120" t="s">
        <v>162</v>
      </c>
      <c r="BK206" s="128">
        <f>SUM(BK207:BK217)</f>
        <v>0</v>
      </c>
    </row>
    <row r="207" spans="2:65" s="1" customFormat="1" ht="24.2" customHeight="1">
      <c r="B207" s="31"/>
      <c r="C207" s="131" t="s">
        <v>308</v>
      </c>
      <c r="D207" s="131" t="s">
        <v>165</v>
      </c>
      <c r="E207" s="132" t="s">
        <v>3711</v>
      </c>
      <c r="F207" s="133" t="s">
        <v>3712</v>
      </c>
      <c r="G207" s="134" t="s">
        <v>268</v>
      </c>
      <c r="H207" s="135">
        <v>32</v>
      </c>
      <c r="I207" s="136"/>
      <c r="J207" s="137">
        <f>ROUND(I207*H207,2)</f>
        <v>0</v>
      </c>
      <c r="K207" s="133" t="s">
        <v>169</v>
      </c>
      <c r="L207" s="31"/>
      <c r="M207" s="138" t="s">
        <v>1</v>
      </c>
      <c r="N207" s="139" t="s">
        <v>43</v>
      </c>
      <c r="P207" s="140">
        <f>O207*H207</f>
        <v>0</v>
      </c>
      <c r="Q207" s="140">
        <v>0.17488999999999999</v>
      </c>
      <c r="R207" s="140">
        <f>Q207*H207</f>
        <v>5.5964799999999997</v>
      </c>
      <c r="S207" s="140">
        <v>0</v>
      </c>
      <c r="T207" s="141">
        <f>S207*H207</f>
        <v>0</v>
      </c>
      <c r="AR207" s="142" t="s">
        <v>170</v>
      </c>
      <c r="AT207" s="142" t="s">
        <v>165</v>
      </c>
      <c r="AU207" s="142" t="s">
        <v>88</v>
      </c>
      <c r="AY207" s="16" t="s">
        <v>162</v>
      </c>
      <c r="BE207" s="143">
        <f>IF(N207="základní",J207,0)</f>
        <v>0</v>
      </c>
      <c r="BF207" s="143">
        <f>IF(N207="snížená",J207,0)</f>
        <v>0</v>
      </c>
      <c r="BG207" s="143">
        <f>IF(N207="zákl. přenesená",J207,0)</f>
        <v>0</v>
      </c>
      <c r="BH207" s="143">
        <f>IF(N207="sníž. přenesená",J207,0)</f>
        <v>0</v>
      </c>
      <c r="BI207" s="143">
        <f>IF(N207="nulová",J207,0)</f>
        <v>0</v>
      </c>
      <c r="BJ207" s="16" t="s">
        <v>86</v>
      </c>
      <c r="BK207" s="143">
        <f>ROUND(I207*H207,2)</f>
        <v>0</v>
      </c>
      <c r="BL207" s="16" t="s">
        <v>170</v>
      </c>
      <c r="BM207" s="142" t="s">
        <v>3713</v>
      </c>
    </row>
    <row r="208" spans="2:65" s="1" customFormat="1" ht="19.5">
      <c r="B208" s="31"/>
      <c r="D208" s="144" t="s">
        <v>172</v>
      </c>
      <c r="F208" s="145" t="s">
        <v>3694</v>
      </c>
      <c r="I208" s="146"/>
      <c r="L208" s="31"/>
      <c r="M208" s="147"/>
      <c r="T208" s="55"/>
      <c r="AT208" s="16" t="s">
        <v>172</v>
      </c>
      <c r="AU208" s="16" t="s">
        <v>88</v>
      </c>
    </row>
    <row r="209" spans="2:65" s="1" customFormat="1" ht="24.2" customHeight="1">
      <c r="B209" s="31"/>
      <c r="C209" s="173" t="s">
        <v>313</v>
      </c>
      <c r="D209" s="173" t="s">
        <v>644</v>
      </c>
      <c r="E209" s="174" t="s">
        <v>3714</v>
      </c>
      <c r="F209" s="175" t="s">
        <v>3715</v>
      </c>
      <c r="G209" s="176" t="s">
        <v>268</v>
      </c>
      <c r="H209" s="177">
        <v>20</v>
      </c>
      <c r="I209" s="178"/>
      <c r="J209" s="179">
        <f>ROUND(I209*H209,2)</f>
        <v>0</v>
      </c>
      <c r="K209" s="175" t="s">
        <v>1</v>
      </c>
      <c r="L209" s="180"/>
      <c r="M209" s="181" t="s">
        <v>1</v>
      </c>
      <c r="N209" s="182" t="s">
        <v>43</v>
      </c>
      <c r="P209" s="140">
        <f>O209*H209</f>
        <v>0</v>
      </c>
      <c r="Q209" s="140">
        <v>2.3999999999999998E-3</v>
      </c>
      <c r="R209" s="140">
        <f>Q209*H209</f>
        <v>4.7999999999999994E-2</v>
      </c>
      <c r="S209" s="140">
        <v>0</v>
      </c>
      <c r="T209" s="141">
        <f>S209*H209</f>
        <v>0</v>
      </c>
      <c r="AR209" s="142" t="s">
        <v>205</v>
      </c>
      <c r="AT209" s="142" t="s">
        <v>644</v>
      </c>
      <c r="AU209" s="142" t="s">
        <v>88</v>
      </c>
      <c r="AY209" s="16" t="s">
        <v>162</v>
      </c>
      <c r="BE209" s="143">
        <f>IF(N209="základní",J209,0)</f>
        <v>0</v>
      </c>
      <c r="BF209" s="143">
        <f>IF(N209="snížená",J209,0)</f>
        <v>0</v>
      </c>
      <c r="BG209" s="143">
        <f>IF(N209="zákl. přenesená",J209,0)</f>
        <v>0</v>
      </c>
      <c r="BH209" s="143">
        <f>IF(N209="sníž. přenesená",J209,0)</f>
        <v>0</v>
      </c>
      <c r="BI209" s="143">
        <f>IF(N209="nulová",J209,0)</f>
        <v>0</v>
      </c>
      <c r="BJ209" s="16" t="s">
        <v>86</v>
      </c>
      <c r="BK209" s="143">
        <f>ROUND(I209*H209,2)</f>
        <v>0</v>
      </c>
      <c r="BL209" s="16" t="s">
        <v>170</v>
      </c>
      <c r="BM209" s="142" t="s">
        <v>3716</v>
      </c>
    </row>
    <row r="210" spans="2:65" s="1" customFormat="1" ht="24.2" customHeight="1">
      <c r="B210" s="31"/>
      <c r="C210" s="173" t="s">
        <v>318</v>
      </c>
      <c r="D210" s="173" t="s">
        <v>644</v>
      </c>
      <c r="E210" s="174" t="s">
        <v>3717</v>
      </c>
      <c r="F210" s="175" t="s">
        <v>3718</v>
      </c>
      <c r="G210" s="176" t="s">
        <v>268</v>
      </c>
      <c r="H210" s="177">
        <v>12</v>
      </c>
      <c r="I210" s="178"/>
      <c r="J210" s="179">
        <f>ROUND(I210*H210,2)</f>
        <v>0</v>
      </c>
      <c r="K210" s="175" t="s">
        <v>1</v>
      </c>
      <c r="L210" s="180"/>
      <c r="M210" s="181" t="s">
        <v>1</v>
      </c>
      <c r="N210" s="182" t="s">
        <v>43</v>
      </c>
      <c r="P210" s="140">
        <f>O210*H210</f>
        <v>0</v>
      </c>
      <c r="Q210" s="140">
        <v>2E-3</v>
      </c>
      <c r="R210" s="140">
        <f>Q210*H210</f>
        <v>2.4E-2</v>
      </c>
      <c r="S210" s="140">
        <v>0</v>
      </c>
      <c r="T210" s="141">
        <f>S210*H210</f>
        <v>0</v>
      </c>
      <c r="AR210" s="142" t="s">
        <v>205</v>
      </c>
      <c r="AT210" s="142" t="s">
        <v>644</v>
      </c>
      <c r="AU210" s="142" t="s">
        <v>88</v>
      </c>
      <c r="AY210" s="16" t="s">
        <v>162</v>
      </c>
      <c r="BE210" s="143">
        <f>IF(N210="základní",J210,0)</f>
        <v>0</v>
      </c>
      <c r="BF210" s="143">
        <f>IF(N210="snížená",J210,0)</f>
        <v>0</v>
      </c>
      <c r="BG210" s="143">
        <f>IF(N210="zákl. přenesená",J210,0)</f>
        <v>0</v>
      </c>
      <c r="BH210" s="143">
        <f>IF(N210="sníž. přenesená",J210,0)</f>
        <v>0</v>
      </c>
      <c r="BI210" s="143">
        <f>IF(N210="nulová",J210,0)</f>
        <v>0</v>
      </c>
      <c r="BJ210" s="16" t="s">
        <v>86</v>
      </c>
      <c r="BK210" s="143">
        <f>ROUND(I210*H210,2)</f>
        <v>0</v>
      </c>
      <c r="BL210" s="16" t="s">
        <v>170</v>
      </c>
      <c r="BM210" s="142" t="s">
        <v>3719</v>
      </c>
    </row>
    <row r="211" spans="2:65" s="1" customFormat="1" ht="24.2" customHeight="1">
      <c r="B211" s="31"/>
      <c r="C211" s="131" t="s">
        <v>324</v>
      </c>
      <c r="D211" s="131" t="s">
        <v>165</v>
      </c>
      <c r="E211" s="132" t="s">
        <v>3720</v>
      </c>
      <c r="F211" s="133" t="s">
        <v>3721</v>
      </c>
      <c r="G211" s="134" t="s">
        <v>208</v>
      </c>
      <c r="H211" s="135">
        <v>49.14</v>
      </c>
      <c r="I211" s="136"/>
      <c r="J211" s="137">
        <f>ROUND(I211*H211,2)</f>
        <v>0</v>
      </c>
      <c r="K211" s="133" t="s">
        <v>169</v>
      </c>
      <c r="L211" s="31"/>
      <c r="M211" s="138" t="s">
        <v>1</v>
      </c>
      <c r="N211" s="139" t="s">
        <v>43</v>
      </c>
      <c r="P211" s="140">
        <f>O211*H211</f>
        <v>0</v>
      </c>
      <c r="Q211" s="140">
        <v>0</v>
      </c>
      <c r="R211" s="140">
        <f>Q211*H211</f>
        <v>0</v>
      </c>
      <c r="S211" s="140">
        <v>0</v>
      </c>
      <c r="T211" s="141">
        <f>S211*H211</f>
        <v>0</v>
      </c>
      <c r="AR211" s="142" t="s">
        <v>170</v>
      </c>
      <c r="AT211" s="142" t="s">
        <v>165</v>
      </c>
      <c r="AU211" s="142" t="s">
        <v>88</v>
      </c>
      <c r="AY211" s="16" t="s">
        <v>162</v>
      </c>
      <c r="BE211" s="143">
        <f>IF(N211="základní",J211,0)</f>
        <v>0</v>
      </c>
      <c r="BF211" s="143">
        <f>IF(N211="snížená",J211,0)</f>
        <v>0</v>
      </c>
      <c r="BG211" s="143">
        <f>IF(N211="zákl. přenesená",J211,0)</f>
        <v>0</v>
      </c>
      <c r="BH211" s="143">
        <f>IF(N211="sníž. přenesená",J211,0)</f>
        <v>0</v>
      </c>
      <c r="BI211" s="143">
        <f>IF(N211="nulová",J211,0)</f>
        <v>0</v>
      </c>
      <c r="BJ211" s="16" t="s">
        <v>86</v>
      </c>
      <c r="BK211" s="143">
        <f>ROUND(I211*H211,2)</f>
        <v>0</v>
      </c>
      <c r="BL211" s="16" t="s">
        <v>170</v>
      </c>
      <c r="BM211" s="142" t="s">
        <v>3722</v>
      </c>
    </row>
    <row r="212" spans="2:65" s="1" customFormat="1" ht="19.5">
      <c r="B212" s="31"/>
      <c r="D212" s="144" t="s">
        <v>172</v>
      </c>
      <c r="F212" s="145" t="s">
        <v>3694</v>
      </c>
      <c r="I212" s="146"/>
      <c r="L212" s="31"/>
      <c r="M212" s="147"/>
      <c r="T212" s="55"/>
      <c r="AT212" s="16" t="s">
        <v>172</v>
      </c>
      <c r="AU212" s="16" t="s">
        <v>88</v>
      </c>
    </row>
    <row r="213" spans="2:65" s="12" customFormat="1" ht="11.25">
      <c r="B213" s="148"/>
      <c r="D213" s="144" t="s">
        <v>179</v>
      </c>
      <c r="E213" s="149" t="s">
        <v>1</v>
      </c>
      <c r="F213" s="150" t="s">
        <v>3723</v>
      </c>
      <c r="H213" s="151">
        <v>49.14</v>
      </c>
      <c r="I213" s="152"/>
      <c r="L213" s="148"/>
      <c r="M213" s="153"/>
      <c r="T213" s="154"/>
      <c r="AT213" s="149" t="s">
        <v>179</v>
      </c>
      <c r="AU213" s="149" t="s">
        <v>88</v>
      </c>
      <c r="AV213" s="12" t="s">
        <v>88</v>
      </c>
      <c r="AW213" s="12" t="s">
        <v>34</v>
      </c>
      <c r="AX213" s="12" t="s">
        <v>78</v>
      </c>
      <c r="AY213" s="149" t="s">
        <v>162</v>
      </c>
    </row>
    <row r="214" spans="2:65" s="13" customFormat="1" ht="11.25">
      <c r="B214" s="155"/>
      <c r="D214" s="144" t="s">
        <v>179</v>
      </c>
      <c r="E214" s="156" t="s">
        <v>1</v>
      </c>
      <c r="F214" s="157" t="s">
        <v>181</v>
      </c>
      <c r="H214" s="158">
        <v>49.14</v>
      </c>
      <c r="I214" s="159"/>
      <c r="L214" s="155"/>
      <c r="M214" s="160"/>
      <c r="T214" s="161"/>
      <c r="AT214" s="156" t="s">
        <v>179</v>
      </c>
      <c r="AU214" s="156" t="s">
        <v>88</v>
      </c>
      <c r="AV214" s="13" t="s">
        <v>170</v>
      </c>
      <c r="AW214" s="13" t="s">
        <v>34</v>
      </c>
      <c r="AX214" s="13" t="s">
        <v>86</v>
      </c>
      <c r="AY214" s="156" t="s">
        <v>162</v>
      </c>
    </row>
    <row r="215" spans="2:65" s="1" customFormat="1" ht="24.2" customHeight="1">
      <c r="B215" s="31"/>
      <c r="C215" s="173" t="s">
        <v>330</v>
      </c>
      <c r="D215" s="173" t="s">
        <v>644</v>
      </c>
      <c r="E215" s="174" t="s">
        <v>3724</v>
      </c>
      <c r="F215" s="175" t="s">
        <v>3725</v>
      </c>
      <c r="G215" s="176" t="s">
        <v>208</v>
      </c>
      <c r="H215" s="177">
        <v>51.597000000000001</v>
      </c>
      <c r="I215" s="178"/>
      <c r="J215" s="179">
        <f>ROUND(I215*H215,2)</f>
        <v>0</v>
      </c>
      <c r="K215" s="175" t="s">
        <v>169</v>
      </c>
      <c r="L215" s="180"/>
      <c r="M215" s="181" t="s">
        <v>1</v>
      </c>
      <c r="N215" s="182" t="s">
        <v>43</v>
      </c>
      <c r="P215" s="140">
        <f>O215*H215</f>
        <v>0</v>
      </c>
      <c r="Q215" s="140">
        <v>1.1999999999999999E-3</v>
      </c>
      <c r="R215" s="140">
        <f>Q215*H215</f>
        <v>6.1916399999999996E-2</v>
      </c>
      <c r="S215" s="140">
        <v>0</v>
      </c>
      <c r="T215" s="141">
        <f>S215*H215</f>
        <v>0</v>
      </c>
      <c r="AR215" s="142" t="s">
        <v>205</v>
      </c>
      <c r="AT215" s="142" t="s">
        <v>644</v>
      </c>
      <c r="AU215" s="142" t="s">
        <v>88</v>
      </c>
      <c r="AY215" s="16" t="s">
        <v>162</v>
      </c>
      <c r="BE215" s="143">
        <f>IF(N215="základní",J215,0)</f>
        <v>0</v>
      </c>
      <c r="BF215" s="143">
        <f>IF(N215="snížená",J215,0)</f>
        <v>0</v>
      </c>
      <c r="BG215" s="143">
        <f>IF(N215="zákl. přenesená",J215,0)</f>
        <v>0</v>
      </c>
      <c r="BH215" s="143">
        <f>IF(N215="sníž. přenesená",J215,0)</f>
        <v>0</v>
      </c>
      <c r="BI215" s="143">
        <f>IF(N215="nulová",J215,0)</f>
        <v>0</v>
      </c>
      <c r="BJ215" s="16" t="s">
        <v>86</v>
      </c>
      <c r="BK215" s="143">
        <f>ROUND(I215*H215,2)</f>
        <v>0</v>
      </c>
      <c r="BL215" s="16" t="s">
        <v>170</v>
      </c>
      <c r="BM215" s="142" t="s">
        <v>3726</v>
      </c>
    </row>
    <row r="216" spans="2:65" s="12" customFormat="1" ht="11.25">
      <c r="B216" s="148"/>
      <c r="D216" s="144" t="s">
        <v>179</v>
      </c>
      <c r="E216" s="149" t="s">
        <v>1</v>
      </c>
      <c r="F216" s="150" t="s">
        <v>3727</v>
      </c>
      <c r="H216" s="151">
        <v>51.597000000000001</v>
      </c>
      <c r="I216" s="152"/>
      <c r="L216" s="148"/>
      <c r="M216" s="153"/>
      <c r="T216" s="154"/>
      <c r="AT216" s="149" t="s">
        <v>179</v>
      </c>
      <c r="AU216" s="149" t="s">
        <v>88</v>
      </c>
      <c r="AV216" s="12" t="s">
        <v>88</v>
      </c>
      <c r="AW216" s="12" t="s">
        <v>34</v>
      </c>
      <c r="AX216" s="12" t="s">
        <v>78</v>
      </c>
      <c r="AY216" s="149" t="s">
        <v>162</v>
      </c>
    </row>
    <row r="217" spans="2:65" s="13" customFormat="1" ht="11.25">
      <c r="B217" s="155"/>
      <c r="D217" s="144" t="s">
        <v>179</v>
      </c>
      <c r="E217" s="156" t="s">
        <v>1</v>
      </c>
      <c r="F217" s="157" t="s">
        <v>181</v>
      </c>
      <c r="H217" s="158">
        <v>51.597000000000001</v>
      </c>
      <c r="I217" s="159"/>
      <c r="L217" s="155"/>
      <c r="M217" s="160"/>
      <c r="T217" s="161"/>
      <c r="AT217" s="156" t="s">
        <v>179</v>
      </c>
      <c r="AU217" s="156" t="s">
        <v>88</v>
      </c>
      <c r="AV217" s="13" t="s">
        <v>170</v>
      </c>
      <c r="AW217" s="13" t="s">
        <v>34</v>
      </c>
      <c r="AX217" s="13" t="s">
        <v>86</v>
      </c>
      <c r="AY217" s="156" t="s">
        <v>162</v>
      </c>
    </row>
    <row r="218" spans="2:65" s="11" customFormat="1" ht="22.9" customHeight="1">
      <c r="B218" s="119"/>
      <c r="D218" s="120" t="s">
        <v>77</v>
      </c>
      <c r="E218" s="129" t="s">
        <v>191</v>
      </c>
      <c r="F218" s="129" t="s">
        <v>3728</v>
      </c>
      <c r="I218" s="122"/>
      <c r="J218" s="130">
        <f>BK218</f>
        <v>0</v>
      </c>
      <c r="L218" s="119"/>
      <c r="M218" s="124"/>
      <c r="P218" s="125">
        <f>SUM(P219:P254)</f>
        <v>0</v>
      </c>
      <c r="R218" s="125">
        <f>SUM(R219:R254)</f>
        <v>256.416538</v>
      </c>
      <c r="T218" s="126">
        <f>SUM(T219:T254)</f>
        <v>0</v>
      </c>
      <c r="AR218" s="120" t="s">
        <v>86</v>
      </c>
      <c r="AT218" s="127" t="s">
        <v>77</v>
      </c>
      <c r="AU218" s="127" t="s">
        <v>86</v>
      </c>
      <c r="AY218" s="120" t="s">
        <v>162</v>
      </c>
      <c r="BK218" s="128">
        <f>SUM(BK219:BK254)</f>
        <v>0</v>
      </c>
    </row>
    <row r="219" spans="2:65" s="1" customFormat="1" ht="21.75" customHeight="1">
      <c r="B219" s="31"/>
      <c r="C219" s="131" t="s">
        <v>338</v>
      </c>
      <c r="D219" s="131" t="s">
        <v>165</v>
      </c>
      <c r="E219" s="132" t="s">
        <v>3729</v>
      </c>
      <c r="F219" s="133" t="s">
        <v>3730</v>
      </c>
      <c r="G219" s="134" t="s">
        <v>176</v>
      </c>
      <c r="H219" s="135">
        <v>346.88</v>
      </c>
      <c r="I219" s="136"/>
      <c r="J219" s="137">
        <f>ROUND(I219*H219,2)</f>
        <v>0</v>
      </c>
      <c r="K219" s="133" t="s">
        <v>169</v>
      </c>
      <c r="L219" s="31"/>
      <c r="M219" s="138" t="s">
        <v>1</v>
      </c>
      <c r="N219" s="139" t="s">
        <v>43</v>
      </c>
      <c r="P219" s="140">
        <f>O219*H219</f>
        <v>0</v>
      </c>
      <c r="Q219" s="140">
        <v>0</v>
      </c>
      <c r="R219" s="140">
        <f>Q219*H219</f>
        <v>0</v>
      </c>
      <c r="S219" s="140">
        <v>0</v>
      </c>
      <c r="T219" s="141">
        <f>S219*H219</f>
        <v>0</v>
      </c>
      <c r="AR219" s="142" t="s">
        <v>170</v>
      </c>
      <c r="AT219" s="142" t="s">
        <v>165</v>
      </c>
      <c r="AU219" s="142" t="s">
        <v>88</v>
      </c>
      <c r="AY219" s="16" t="s">
        <v>162</v>
      </c>
      <c r="BE219" s="143">
        <f>IF(N219="základní",J219,0)</f>
        <v>0</v>
      </c>
      <c r="BF219" s="143">
        <f>IF(N219="snížená",J219,0)</f>
        <v>0</v>
      </c>
      <c r="BG219" s="143">
        <f>IF(N219="zákl. přenesená",J219,0)</f>
        <v>0</v>
      </c>
      <c r="BH219" s="143">
        <f>IF(N219="sníž. přenesená",J219,0)</f>
        <v>0</v>
      </c>
      <c r="BI219" s="143">
        <f>IF(N219="nulová",J219,0)</f>
        <v>0</v>
      </c>
      <c r="BJ219" s="16" t="s">
        <v>86</v>
      </c>
      <c r="BK219" s="143">
        <f>ROUND(I219*H219,2)</f>
        <v>0</v>
      </c>
      <c r="BL219" s="16" t="s">
        <v>170</v>
      </c>
      <c r="BM219" s="142" t="s">
        <v>3731</v>
      </c>
    </row>
    <row r="220" spans="2:65" s="1" customFormat="1" ht="29.25">
      <c r="B220" s="31"/>
      <c r="D220" s="144" t="s">
        <v>172</v>
      </c>
      <c r="F220" s="145" t="s">
        <v>3732</v>
      </c>
      <c r="I220" s="146"/>
      <c r="L220" s="31"/>
      <c r="M220" s="147"/>
      <c r="T220" s="55"/>
      <c r="AT220" s="16" t="s">
        <v>172</v>
      </c>
      <c r="AU220" s="16" t="s">
        <v>88</v>
      </c>
    </row>
    <row r="221" spans="2:65" s="12" customFormat="1" ht="11.25">
      <c r="B221" s="148"/>
      <c r="D221" s="144" t="s">
        <v>179</v>
      </c>
      <c r="E221" s="149" t="s">
        <v>1</v>
      </c>
      <c r="F221" s="150" t="s">
        <v>3733</v>
      </c>
      <c r="H221" s="151">
        <v>346.88</v>
      </c>
      <c r="I221" s="152"/>
      <c r="L221" s="148"/>
      <c r="M221" s="153"/>
      <c r="T221" s="154"/>
      <c r="AT221" s="149" t="s">
        <v>179</v>
      </c>
      <c r="AU221" s="149" t="s">
        <v>88</v>
      </c>
      <c r="AV221" s="12" t="s">
        <v>88</v>
      </c>
      <c r="AW221" s="12" t="s">
        <v>34</v>
      </c>
      <c r="AX221" s="12" t="s">
        <v>78</v>
      </c>
      <c r="AY221" s="149" t="s">
        <v>162</v>
      </c>
    </row>
    <row r="222" spans="2:65" s="13" customFormat="1" ht="11.25">
      <c r="B222" s="155"/>
      <c r="D222" s="144" t="s">
        <v>179</v>
      </c>
      <c r="E222" s="156" t="s">
        <v>1</v>
      </c>
      <c r="F222" s="157" t="s">
        <v>181</v>
      </c>
      <c r="H222" s="158">
        <v>346.88</v>
      </c>
      <c r="I222" s="159"/>
      <c r="L222" s="155"/>
      <c r="M222" s="160"/>
      <c r="T222" s="161"/>
      <c r="AT222" s="156" t="s">
        <v>179</v>
      </c>
      <c r="AU222" s="156" t="s">
        <v>88</v>
      </c>
      <c r="AV222" s="13" t="s">
        <v>170</v>
      </c>
      <c r="AW222" s="13" t="s">
        <v>34</v>
      </c>
      <c r="AX222" s="13" t="s">
        <v>86</v>
      </c>
      <c r="AY222" s="156" t="s">
        <v>162</v>
      </c>
    </row>
    <row r="223" spans="2:65" s="1" customFormat="1" ht="16.5" customHeight="1">
      <c r="B223" s="31"/>
      <c r="C223" s="173" t="s">
        <v>344</v>
      </c>
      <c r="D223" s="173" t="s">
        <v>644</v>
      </c>
      <c r="E223" s="174" t="s">
        <v>3734</v>
      </c>
      <c r="F223" s="175" t="s">
        <v>3735</v>
      </c>
      <c r="G223" s="176" t="s">
        <v>353</v>
      </c>
      <c r="H223" s="177">
        <v>156</v>
      </c>
      <c r="I223" s="178"/>
      <c r="J223" s="179">
        <f>ROUND(I223*H223,2)</f>
        <v>0</v>
      </c>
      <c r="K223" s="175" t="s">
        <v>169</v>
      </c>
      <c r="L223" s="180"/>
      <c r="M223" s="181" t="s">
        <v>1</v>
      </c>
      <c r="N223" s="182" t="s">
        <v>43</v>
      </c>
      <c r="P223" s="140">
        <f>O223*H223</f>
        <v>0</v>
      </c>
      <c r="Q223" s="140">
        <v>1</v>
      </c>
      <c r="R223" s="140">
        <f>Q223*H223</f>
        <v>156</v>
      </c>
      <c r="S223" s="140">
        <v>0</v>
      </c>
      <c r="T223" s="141">
        <f>S223*H223</f>
        <v>0</v>
      </c>
      <c r="AR223" s="142" t="s">
        <v>205</v>
      </c>
      <c r="AT223" s="142" t="s">
        <v>644</v>
      </c>
      <c r="AU223" s="142" t="s">
        <v>88</v>
      </c>
      <c r="AY223" s="16" t="s">
        <v>162</v>
      </c>
      <c r="BE223" s="143">
        <f>IF(N223="základní",J223,0)</f>
        <v>0</v>
      </c>
      <c r="BF223" s="143">
        <f>IF(N223="snížená",J223,0)</f>
        <v>0</v>
      </c>
      <c r="BG223" s="143">
        <f>IF(N223="zákl. přenesená",J223,0)</f>
        <v>0</v>
      </c>
      <c r="BH223" s="143">
        <f>IF(N223="sníž. přenesená",J223,0)</f>
        <v>0</v>
      </c>
      <c r="BI223" s="143">
        <f>IF(N223="nulová",J223,0)</f>
        <v>0</v>
      </c>
      <c r="BJ223" s="16" t="s">
        <v>86</v>
      </c>
      <c r="BK223" s="143">
        <f>ROUND(I223*H223,2)</f>
        <v>0</v>
      </c>
      <c r="BL223" s="16" t="s">
        <v>170</v>
      </c>
      <c r="BM223" s="142" t="s">
        <v>3736</v>
      </c>
    </row>
    <row r="224" spans="2:65" s="1" customFormat="1" ht="24.2" customHeight="1">
      <c r="B224" s="31"/>
      <c r="C224" s="131" t="s">
        <v>350</v>
      </c>
      <c r="D224" s="131" t="s">
        <v>165</v>
      </c>
      <c r="E224" s="132" t="s">
        <v>3737</v>
      </c>
      <c r="F224" s="133" t="s">
        <v>3738</v>
      </c>
      <c r="G224" s="134" t="s">
        <v>176</v>
      </c>
      <c r="H224" s="135">
        <v>346.88</v>
      </c>
      <c r="I224" s="136"/>
      <c r="J224" s="137">
        <f>ROUND(I224*H224,2)</f>
        <v>0</v>
      </c>
      <c r="K224" s="133" t="s">
        <v>169</v>
      </c>
      <c r="L224" s="31"/>
      <c r="M224" s="138" t="s">
        <v>1</v>
      </c>
      <c r="N224" s="139" t="s">
        <v>43</v>
      </c>
      <c r="P224" s="140">
        <f>O224*H224</f>
        <v>0</v>
      </c>
      <c r="Q224" s="140">
        <v>0</v>
      </c>
      <c r="R224" s="140">
        <f>Q224*H224</f>
        <v>0</v>
      </c>
      <c r="S224" s="140">
        <v>0</v>
      </c>
      <c r="T224" s="141">
        <f>S224*H224</f>
        <v>0</v>
      </c>
      <c r="AR224" s="142" t="s">
        <v>170</v>
      </c>
      <c r="AT224" s="142" t="s">
        <v>165</v>
      </c>
      <c r="AU224" s="142" t="s">
        <v>88</v>
      </c>
      <c r="AY224" s="16" t="s">
        <v>162</v>
      </c>
      <c r="BE224" s="143">
        <f>IF(N224="základní",J224,0)</f>
        <v>0</v>
      </c>
      <c r="BF224" s="143">
        <f>IF(N224="snížená",J224,0)</f>
        <v>0</v>
      </c>
      <c r="BG224" s="143">
        <f>IF(N224="zákl. přenesená",J224,0)</f>
        <v>0</v>
      </c>
      <c r="BH224" s="143">
        <f>IF(N224="sníž. přenesená",J224,0)</f>
        <v>0</v>
      </c>
      <c r="BI224" s="143">
        <f>IF(N224="nulová",J224,0)</f>
        <v>0</v>
      </c>
      <c r="BJ224" s="16" t="s">
        <v>86</v>
      </c>
      <c r="BK224" s="143">
        <f>ROUND(I224*H224,2)</f>
        <v>0</v>
      </c>
      <c r="BL224" s="16" t="s">
        <v>170</v>
      </c>
      <c r="BM224" s="142" t="s">
        <v>3739</v>
      </c>
    </row>
    <row r="225" spans="2:65" s="1" customFormat="1" ht="29.25">
      <c r="B225" s="31"/>
      <c r="D225" s="144" t="s">
        <v>172</v>
      </c>
      <c r="F225" s="145" t="s">
        <v>3740</v>
      </c>
      <c r="I225" s="146"/>
      <c r="L225" s="31"/>
      <c r="M225" s="147"/>
      <c r="T225" s="55"/>
      <c r="AT225" s="16" t="s">
        <v>172</v>
      </c>
      <c r="AU225" s="16" t="s">
        <v>88</v>
      </c>
    </row>
    <row r="226" spans="2:65" s="1" customFormat="1" ht="24.2" customHeight="1">
      <c r="B226" s="31"/>
      <c r="C226" s="131" t="s">
        <v>355</v>
      </c>
      <c r="D226" s="131" t="s">
        <v>165</v>
      </c>
      <c r="E226" s="132" t="s">
        <v>3741</v>
      </c>
      <c r="F226" s="133" t="s">
        <v>3742</v>
      </c>
      <c r="G226" s="134" t="s">
        <v>176</v>
      </c>
      <c r="H226" s="135">
        <v>346.88</v>
      </c>
      <c r="I226" s="136"/>
      <c r="J226" s="137">
        <f>ROUND(I226*H226,2)</f>
        <v>0</v>
      </c>
      <c r="K226" s="133" t="s">
        <v>169</v>
      </c>
      <c r="L226" s="31"/>
      <c r="M226" s="138" t="s">
        <v>1</v>
      </c>
      <c r="N226" s="139" t="s">
        <v>43</v>
      </c>
      <c r="P226" s="140">
        <f>O226*H226</f>
        <v>0</v>
      </c>
      <c r="Q226" s="140">
        <v>0</v>
      </c>
      <c r="R226" s="140">
        <f>Q226*H226</f>
        <v>0</v>
      </c>
      <c r="S226" s="140">
        <v>0</v>
      </c>
      <c r="T226" s="141">
        <f>S226*H226</f>
        <v>0</v>
      </c>
      <c r="AR226" s="142" t="s">
        <v>170</v>
      </c>
      <c r="AT226" s="142" t="s">
        <v>165</v>
      </c>
      <c r="AU226" s="142" t="s">
        <v>88</v>
      </c>
      <c r="AY226" s="16" t="s">
        <v>162</v>
      </c>
      <c r="BE226" s="143">
        <f>IF(N226="základní",J226,0)</f>
        <v>0</v>
      </c>
      <c r="BF226" s="143">
        <f>IF(N226="snížená",J226,0)</f>
        <v>0</v>
      </c>
      <c r="BG226" s="143">
        <f>IF(N226="zákl. přenesená",J226,0)</f>
        <v>0</v>
      </c>
      <c r="BH226" s="143">
        <f>IF(N226="sníž. přenesená",J226,0)</f>
        <v>0</v>
      </c>
      <c r="BI226" s="143">
        <f>IF(N226="nulová",J226,0)</f>
        <v>0</v>
      </c>
      <c r="BJ226" s="16" t="s">
        <v>86</v>
      </c>
      <c r="BK226" s="143">
        <f>ROUND(I226*H226,2)</f>
        <v>0</v>
      </c>
      <c r="BL226" s="16" t="s">
        <v>170</v>
      </c>
      <c r="BM226" s="142" t="s">
        <v>3743</v>
      </c>
    </row>
    <row r="227" spans="2:65" s="1" customFormat="1" ht="29.25">
      <c r="B227" s="31"/>
      <c r="D227" s="144" t="s">
        <v>172</v>
      </c>
      <c r="F227" s="145" t="s">
        <v>3744</v>
      </c>
      <c r="I227" s="146"/>
      <c r="L227" s="31"/>
      <c r="M227" s="147"/>
      <c r="T227" s="55"/>
      <c r="AT227" s="16" t="s">
        <v>172</v>
      </c>
      <c r="AU227" s="16" t="s">
        <v>88</v>
      </c>
    </row>
    <row r="228" spans="2:65" s="1" customFormat="1" ht="16.5" customHeight="1">
      <c r="B228" s="31"/>
      <c r="C228" s="131" t="s">
        <v>359</v>
      </c>
      <c r="D228" s="131" t="s">
        <v>165</v>
      </c>
      <c r="E228" s="132" t="s">
        <v>3745</v>
      </c>
      <c r="F228" s="133" t="s">
        <v>3746</v>
      </c>
      <c r="G228" s="134" t="s">
        <v>176</v>
      </c>
      <c r="H228" s="135">
        <v>346.88</v>
      </c>
      <c r="I228" s="136"/>
      <c r="J228" s="137">
        <f>ROUND(I228*H228,2)</f>
        <v>0</v>
      </c>
      <c r="K228" s="133" t="s">
        <v>169</v>
      </c>
      <c r="L228" s="31"/>
      <c r="M228" s="138" t="s">
        <v>1</v>
      </c>
      <c r="N228" s="139" t="s">
        <v>43</v>
      </c>
      <c r="P228" s="140">
        <f>O228*H228</f>
        <v>0</v>
      </c>
      <c r="Q228" s="140">
        <v>0</v>
      </c>
      <c r="R228" s="140">
        <f>Q228*H228</f>
        <v>0</v>
      </c>
      <c r="S228" s="140">
        <v>0</v>
      </c>
      <c r="T228" s="141">
        <f>S228*H228</f>
        <v>0</v>
      </c>
      <c r="AR228" s="142" t="s">
        <v>170</v>
      </c>
      <c r="AT228" s="142" t="s">
        <v>165</v>
      </c>
      <c r="AU228" s="142" t="s">
        <v>88</v>
      </c>
      <c r="AY228" s="16" t="s">
        <v>162</v>
      </c>
      <c r="BE228" s="143">
        <f>IF(N228="základní",J228,0)</f>
        <v>0</v>
      </c>
      <c r="BF228" s="143">
        <f>IF(N228="snížená",J228,0)</f>
        <v>0</v>
      </c>
      <c r="BG228" s="143">
        <f>IF(N228="zákl. přenesená",J228,0)</f>
        <v>0</v>
      </c>
      <c r="BH228" s="143">
        <f>IF(N228="sníž. přenesená",J228,0)</f>
        <v>0</v>
      </c>
      <c r="BI228" s="143">
        <f>IF(N228="nulová",J228,0)</f>
        <v>0</v>
      </c>
      <c r="BJ228" s="16" t="s">
        <v>86</v>
      </c>
      <c r="BK228" s="143">
        <f>ROUND(I228*H228,2)</f>
        <v>0</v>
      </c>
      <c r="BL228" s="16" t="s">
        <v>170</v>
      </c>
      <c r="BM228" s="142" t="s">
        <v>3747</v>
      </c>
    </row>
    <row r="229" spans="2:65" s="1" customFormat="1" ht="19.5">
      <c r="B229" s="31"/>
      <c r="D229" s="144" t="s">
        <v>172</v>
      </c>
      <c r="F229" s="145" t="s">
        <v>3638</v>
      </c>
      <c r="I229" s="146"/>
      <c r="L229" s="31"/>
      <c r="M229" s="147"/>
      <c r="T229" s="55"/>
      <c r="AT229" s="16" t="s">
        <v>172</v>
      </c>
      <c r="AU229" s="16" t="s">
        <v>88</v>
      </c>
    </row>
    <row r="230" spans="2:65" s="1" customFormat="1" ht="24.2" customHeight="1">
      <c r="B230" s="31"/>
      <c r="C230" s="131" t="s">
        <v>364</v>
      </c>
      <c r="D230" s="131" t="s">
        <v>165</v>
      </c>
      <c r="E230" s="132" t="s">
        <v>3748</v>
      </c>
      <c r="F230" s="133" t="s">
        <v>3749</v>
      </c>
      <c r="G230" s="134" t="s">
        <v>176</v>
      </c>
      <c r="H230" s="135">
        <v>346.88</v>
      </c>
      <c r="I230" s="136"/>
      <c r="J230" s="137">
        <f>ROUND(I230*H230,2)</f>
        <v>0</v>
      </c>
      <c r="K230" s="133" t="s">
        <v>169</v>
      </c>
      <c r="L230" s="31"/>
      <c r="M230" s="138" t="s">
        <v>1</v>
      </c>
      <c r="N230" s="139" t="s">
        <v>43</v>
      </c>
      <c r="P230" s="140">
        <f>O230*H230</f>
        <v>0</v>
      </c>
      <c r="Q230" s="140">
        <v>0</v>
      </c>
      <c r="R230" s="140">
        <f>Q230*H230</f>
        <v>0</v>
      </c>
      <c r="S230" s="140">
        <v>0</v>
      </c>
      <c r="T230" s="141">
        <f>S230*H230</f>
        <v>0</v>
      </c>
      <c r="AR230" s="142" t="s">
        <v>170</v>
      </c>
      <c r="AT230" s="142" t="s">
        <v>165</v>
      </c>
      <c r="AU230" s="142" t="s">
        <v>88</v>
      </c>
      <c r="AY230" s="16" t="s">
        <v>162</v>
      </c>
      <c r="BE230" s="143">
        <f>IF(N230="základní",J230,0)</f>
        <v>0</v>
      </c>
      <c r="BF230" s="143">
        <f>IF(N230="snížená",J230,0)</f>
        <v>0</v>
      </c>
      <c r="BG230" s="143">
        <f>IF(N230="zákl. přenesená",J230,0)</f>
        <v>0</v>
      </c>
      <c r="BH230" s="143">
        <f>IF(N230="sníž. přenesená",J230,0)</f>
        <v>0</v>
      </c>
      <c r="BI230" s="143">
        <f>IF(N230="nulová",J230,0)</f>
        <v>0</v>
      </c>
      <c r="BJ230" s="16" t="s">
        <v>86</v>
      </c>
      <c r="BK230" s="143">
        <f>ROUND(I230*H230,2)</f>
        <v>0</v>
      </c>
      <c r="BL230" s="16" t="s">
        <v>170</v>
      </c>
      <c r="BM230" s="142" t="s">
        <v>3750</v>
      </c>
    </row>
    <row r="231" spans="2:65" s="1" customFormat="1" ht="19.5">
      <c r="B231" s="31"/>
      <c r="D231" s="144" t="s">
        <v>172</v>
      </c>
      <c r="F231" s="145" t="s">
        <v>3638</v>
      </c>
      <c r="I231" s="146"/>
      <c r="L231" s="31"/>
      <c r="M231" s="147"/>
      <c r="T231" s="55"/>
      <c r="AT231" s="16" t="s">
        <v>172</v>
      </c>
      <c r="AU231" s="16" t="s">
        <v>88</v>
      </c>
    </row>
    <row r="232" spans="2:65" s="1" customFormat="1" ht="24.2" customHeight="1">
      <c r="B232" s="31"/>
      <c r="C232" s="131" t="s">
        <v>372</v>
      </c>
      <c r="D232" s="131" t="s">
        <v>165</v>
      </c>
      <c r="E232" s="132" t="s">
        <v>3751</v>
      </c>
      <c r="F232" s="133" t="s">
        <v>3752</v>
      </c>
      <c r="G232" s="134" t="s">
        <v>176</v>
      </c>
      <c r="H232" s="135">
        <v>346.88</v>
      </c>
      <c r="I232" s="136"/>
      <c r="J232" s="137">
        <f>ROUND(I232*H232,2)</f>
        <v>0</v>
      </c>
      <c r="K232" s="133" t="s">
        <v>169</v>
      </c>
      <c r="L232" s="31"/>
      <c r="M232" s="138" t="s">
        <v>1</v>
      </c>
      <c r="N232" s="139" t="s">
        <v>43</v>
      </c>
      <c r="P232" s="140">
        <f>O232*H232</f>
        <v>0</v>
      </c>
      <c r="Q232" s="140">
        <v>0.13188</v>
      </c>
      <c r="R232" s="140">
        <f>Q232*H232</f>
        <v>45.746534400000002</v>
      </c>
      <c r="S232" s="140">
        <v>0</v>
      </c>
      <c r="T232" s="141">
        <f>S232*H232</f>
        <v>0</v>
      </c>
      <c r="AR232" s="142" t="s">
        <v>170</v>
      </c>
      <c r="AT232" s="142" t="s">
        <v>165</v>
      </c>
      <c r="AU232" s="142" t="s">
        <v>88</v>
      </c>
      <c r="AY232" s="16" t="s">
        <v>162</v>
      </c>
      <c r="BE232" s="143">
        <f>IF(N232="základní",J232,0)</f>
        <v>0</v>
      </c>
      <c r="BF232" s="143">
        <f>IF(N232="snížená",J232,0)</f>
        <v>0</v>
      </c>
      <c r="BG232" s="143">
        <f>IF(N232="zákl. přenesená",J232,0)</f>
        <v>0</v>
      </c>
      <c r="BH232" s="143">
        <f>IF(N232="sníž. přenesená",J232,0)</f>
        <v>0</v>
      </c>
      <c r="BI232" s="143">
        <f>IF(N232="nulová",J232,0)</f>
        <v>0</v>
      </c>
      <c r="BJ232" s="16" t="s">
        <v>86</v>
      </c>
      <c r="BK232" s="143">
        <f>ROUND(I232*H232,2)</f>
        <v>0</v>
      </c>
      <c r="BL232" s="16" t="s">
        <v>170</v>
      </c>
      <c r="BM232" s="142" t="s">
        <v>3753</v>
      </c>
    </row>
    <row r="233" spans="2:65" s="1" customFormat="1" ht="19.5">
      <c r="B233" s="31"/>
      <c r="D233" s="144" t="s">
        <v>172</v>
      </c>
      <c r="F233" s="145" t="s">
        <v>3638</v>
      </c>
      <c r="I233" s="146"/>
      <c r="L233" s="31"/>
      <c r="M233" s="147"/>
      <c r="T233" s="55"/>
      <c r="AT233" s="16" t="s">
        <v>172</v>
      </c>
      <c r="AU233" s="16" t="s">
        <v>88</v>
      </c>
    </row>
    <row r="234" spans="2:65" s="1" customFormat="1" ht="16.5" customHeight="1">
      <c r="B234" s="31"/>
      <c r="C234" s="131" t="s">
        <v>377</v>
      </c>
      <c r="D234" s="131" t="s">
        <v>165</v>
      </c>
      <c r="E234" s="132" t="s">
        <v>3754</v>
      </c>
      <c r="F234" s="133" t="s">
        <v>3755</v>
      </c>
      <c r="G234" s="134" t="s">
        <v>176</v>
      </c>
      <c r="H234" s="135">
        <v>346.88</v>
      </c>
      <c r="I234" s="136"/>
      <c r="J234" s="137">
        <f>ROUND(I234*H234,2)</f>
        <v>0</v>
      </c>
      <c r="K234" s="133" t="s">
        <v>169</v>
      </c>
      <c r="L234" s="31"/>
      <c r="M234" s="138" t="s">
        <v>1</v>
      </c>
      <c r="N234" s="139" t="s">
        <v>43</v>
      </c>
      <c r="P234" s="140">
        <f>O234*H234</f>
        <v>0</v>
      </c>
      <c r="Q234" s="140">
        <v>0</v>
      </c>
      <c r="R234" s="140">
        <f>Q234*H234</f>
        <v>0</v>
      </c>
      <c r="S234" s="140">
        <v>0</v>
      </c>
      <c r="T234" s="141">
        <f>S234*H234</f>
        <v>0</v>
      </c>
      <c r="AR234" s="142" t="s">
        <v>170</v>
      </c>
      <c r="AT234" s="142" t="s">
        <v>165</v>
      </c>
      <c r="AU234" s="142" t="s">
        <v>88</v>
      </c>
      <c r="AY234" s="16" t="s">
        <v>162</v>
      </c>
      <c r="BE234" s="143">
        <f>IF(N234="základní",J234,0)</f>
        <v>0</v>
      </c>
      <c r="BF234" s="143">
        <f>IF(N234="snížená",J234,0)</f>
        <v>0</v>
      </c>
      <c r="BG234" s="143">
        <f>IF(N234="zákl. přenesená",J234,0)</f>
        <v>0</v>
      </c>
      <c r="BH234" s="143">
        <f>IF(N234="sníž. přenesená",J234,0)</f>
        <v>0</v>
      </c>
      <c r="BI234" s="143">
        <f>IF(N234="nulová",J234,0)</f>
        <v>0</v>
      </c>
      <c r="BJ234" s="16" t="s">
        <v>86</v>
      </c>
      <c r="BK234" s="143">
        <f>ROUND(I234*H234,2)</f>
        <v>0</v>
      </c>
      <c r="BL234" s="16" t="s">
        <v>170</v>
      </c>
      <c r="BM234" s="142" t="s">
        <v>3756</v>
      </c>
    </row>
    <row r="235" spans="2:65" s="1" customFormat="1" ht="29.25">
      <c r="B235" s="31"/>
      <c r="D235" s="144" t="s">
        <v>172</v>
      </c>
      <c r="F235" s="145" t="s">
        <v>3625</v>
      </c>
      <c r="I235" s="146"/>
      <c r="L235" s="31"/>
      <c r="M235" s="147"/>
      <c r="T235" s="55"/>
      <c r="AT235" s="16" t="s">
        <v>172</v>
      </c>
      <c r="AU235" s="16" t="s">
        <v>88</v>
      </c>
    </row>
    <row r="236" spans="2:65" s="1" customFormat="1" ht="33" customHeight="1">
      <c r="B236" s="31"/>
      <c r="C236" s="131" t="s">
        <v>381</v>
      </c>
      <c r="D236" s="131" t="s">
        <v>165</v>
      </c>
      <c r="E236" s="132" t="s">
        <v>3757</v>
      </c>
      <c r="F236" s="133" t="s">
        <v>3758</v>
      </c>
      <c r="G236" s="134" t="s">
        <v>176</v>
      </c>
      <c r="H236" s="135">
        <v>476.44</v>
      </c>
      <c r="I236" s="136"/>
      <c r="J236" s="137">
        <f>ROUND(I236*H236,2)</f>
        <v>0</v>
      </c>
      <c r="K236" s="133" t="s">
        <v>169</v>
      </c>
      <c r="L236" s="31"/>
      <c r="M236" s="138" t="s">
        <v>1</v>
      </c>
      <c r="N236" s="139" t="s">
        <v>43</v>
      </c>
      <c r="P236" s="140">
        <f>O236*H236</f>
        <v>0</v>
      </c>
      <c r="Q236" s="140">
        <v>0</v>
      </c>
      <c r="R236" s="140">
        <f>Q236*H236</f>
        <v>0</v>
      </c>
      <c r="S236" s="140">
        <v>0</v>
      </c>
      <c r="T236" s="141">
        <f>S236*H236</f>
        <v>0</v>
      </c>
      <c r="AR236" s="142" t="s">
        <v>170</v>
      </c>
      <c r="AT236" s="142" t="s">
        <v>165</v>
      </c>
      <c r="AU236" s="142" t="s">
        <v>88</v>
      </c>
      <c r="AY236" s="16" t="s">
        <v>162</v>
      </c>
      <c r="BE236" s="143">
        <f>IF(N236="základní",J236,0)</f>
        <v>0</v>
      </c>
      <c r="BF236" s="143">
        <f>IF(N236="snížená",J236,0)</f>
        <v>0</v>
      </c>
      <c r="BG236" s="143">
        <f>IF(N236="zákl. přenesená",J236,0)</f>
        <v>0</v>
      </c>
      <c r="BH236" s="143">
        <f>IF(N236="sníž. přenesená",J236,0)</f>
        <v>0</v>
      </c>
      <c r="BI236" s="143">
        <f>IF(N236="nulová",J236,0)</f>
        <v>0</v>
      </c>
      <c r="BJ236" s="16" t="s">
        <v>86</v>
      </c>
      <c r="BK236" s="143">
        <f>ROUND(I236*H236,2)</f>
        <v>0</v>
      </c>
      <c r="BL236" s="16" t="s">
        <v>170</v>
      </c>
      <c r="BM236" s="142" t="s">
        <v>3759</v>
      </c>
    </row>
    <row r="237" spans="2:65" s="1" customFormat="1" ht="19.5">
      <c r="B237" s="31"/>
      <c r="D237" s="144" t="s">
        <v>172</v>
      </c>
      <c r="F237" s="145" t="s">
        <v>3638</v>
      </c>
      <c r="I237" s="146"/>
      <c r="L237" s="31"/>
      <c r="M237" s="147"/>
      <c r="T237" s="55"/>
      <c r="AT237" s="16" t="s">
        <v>172</v>
      </c>
      <c r="AU237" s="16" t="s">
        <v>88</v>
      </c>
    </row>
    <row r="238" spans="2:65" s="12" customFormat="1" ht="11.25">
      <c r="B238" s="148"/>
      <c r="D238" s="144" t="s">
        <v>179</v>
      </c>
      <c r="E238" s="149" t="s">
        <v>1</v>
      </c>
      <c r="F238" s="150" t="s">
        <v>3760</v>
      </c>
      <c r="H238" s="151">
        <v>476.44</v>
      </c>
      <c r="I238" s="152"/>
      <c r="L238" s="148"/>
      <c r="M238" s="153"/>
      <c r="T238" s="154"/>
      <c r="AT238" s="149" t="s">
        <v>179</v>
      </c>
      <c r="AU238" s="149" t="s">
        <v>88</v>
      </c>
      <c r="AV238" s="12" t="s">
        <v>88</v>
      </c>
      <c r="AW238" s="12" t="s">
        <v>34</v>
      </c>
      <c r="AX238" s="12" t="s">
        <v>78</v>
      </c>
      <c r="AY238" s="149" t="s">
        <v>162</v>
      </c>
    </row>
    <row r="239" spans="2:65" s="13" customFormat="1" ht="11.25">
      <c r="B239" s="155"/>
      <c r="D239" s="144" t="s">
        <v>179</v>
      </c>
      <c r="E239" s="156" t="s">
        <v>1</v>
      </c>
      <c r="F239" s="157" t="s">
        <v>181</v>
      </c>
      <c r="H239" s="158">
        <v>476.44</v>
      </c>
      <c r="I239" s="159"/>
      <c r="L239" s="155"/>
      <c r="M239" s="160"/>
      <c r="T239" s="161"/>
      <c r="AT239" s="156" t="s">
        <v>179</v>
      </c>
      <c r="AU239" s="156" t="s">
        <v>88</v>
      </c>
      <c r="AV239" s="13" t="s">
        <v>170</v>
      </c>
      <c r="AW239" s="13" t="s">
        <v>34</v>
      </c>
      <c r="AX239" s="13" t="s">
        <v>86</v>
      </c>
      <c r="AY239" s="156" t="s">
        <v>162</v>
      </c>
    </row>
    <row r="240" spans="2:65" s="1" customFormat="1" ht="24.2" customHeight="1">
      <c r="B240" s="31"/>
      <c r="C240" s="131" t="s">
        <v>387</v>
      </c>
      <c r="D240" s="131" t="s">
        <v>165</v>
      </c>
      <c r="E240" s="132" t="s">
        <v>3761</v>
      </c>
      <c r="F240" s="133" t="s">
        <v>3762</v>
      </c>
      <c r="G240" s="134" t="s">
        <v>176</v>
      </c>
      <c r="H240" s="135">
        <v>68.48</v>
      </c>
      <c r="I240" s="136"/>
      <c r="J240" s="137">
        <f>ROUND(I240*H240,2)</f>
        <v>0</v>
      </c>
      <c r="K240" s="133" t="s">
        <v>169</v>
      </c>
      <c r="L240" s="31"/>
      <c r="M240" s="138" t="s">
        <v>1</v>
      </c>
      <c r="N240" s="139" t="s">
        <v>43</v>
      </c>
      <c r="P240" s="140">
        <f>O240*H240</f>
        <v>0</v>
      </c>
      <c r="Q240" s="140">
        <v>8.9219999999999994E-2</v>
      </c>
      <c r="R240" s="140">
        <f>Q240*H240</f>
        <v>6.1097855999999995</v>
      </c>
      <c r="S240" s="140">
        <v>0</v>
      </c>
      <c r="T240" s="141">
        <f>S240*H240</f>
        <v>0</v>
      </c>
      <c r="AR240" s="142" t="s">
        <v>170</v>
      </c>
      <c r="AT240" s="142" t="s">
        <v>165</v>
      </c>
      <c r="AU240" s="142" t="s">
        <v>88</v>
      </c>
      <c r="AY240" s="16" t="s">
        <v>162</v>
      </c>
      <c r="BE240" s="143">
        <f>IF(N240="základní",J240,0)</f>
        <v>0</v>
      </c>
      <c r="BF240" s="143">
        <f>IF(N240="snížená",J240,0)</f>
        <v>0</v>
      </c>
      <c r="BG240" s="143">
        <f>IF(N240="zákl. přenesená",J240,0)</f>
        <v>0</v>
      </c>
      <c r="BH240" s="143">
        <f>IF(N240="sníž. přenesená",J240,0)</f>
        <v>0</v>
      </c>
      <c r="BI240" s="143">
        <f>IF(N240="nulová",J240,0)</f>
        <v>0</v>
      </c>
      <c r="BJ240" s="16" t="s">
        <v>86</v>
      </c>
      <c r="BK240" s="143">
        <f>ROUND(I240*H240,2)</f>
        <v>0</v>
      </c>
      <c r="BL240" s="16" t="s">
        <v>170</v>
      </c>
      <c r="BM240" s="142" t="s">
        <v>3763</v>
      </c>
    </row>
    <row r="241" spans="2:65" s="1" customFormat="1" ht="19.5">
      <c r="B241" s="31"/>
      <c r="D241" s="144" t="s">
        <v>172</v>
      </c>
      <c r="F241" s="145" t="s">
        <v>3638</v>
      </c>
      <c r="I241" s="146"/>
      <c r="L241" s="31"/>
      <c r="M241" s="147"/>
      <c r="T241" s="55"/>
      <c r="AT241" s="16" t="s">
        <v>172</v>
      </c>
      <c r="AU241" s="16" t="s">
        <v>88</v>
      </c>
    </row>
    <row r="242" spans="2:65" s="12" customFormat="1" ht="11.25">
      <c r="B242" s="148"/>
      <c r="D242" s="144" t="s">
        <v>179</v>
      </c>
      <c r="E242" s="149" t="s">
        <v>1</v>
      </c>
      <c r="F242" s="150" t="s">
        <v>3764</v>
      </c>
      <c r="H242" s="151">
        <v>68.48</v>
      </c>
      <c r="I242" s="152"/>
      <c r="L242" s="148"/>
      <c r="M242" s="153"/>
      <c r="T242" s="154"/>
      <c r="AT242" s="149" t="s">
        <v>179</v>
      </c>
      <c r="AU242" s="149" t="s">
        <v>88</v>
      </c>
      <c r="AV242" s="12" t="s">
        <v>88</v>
      </c>
      <c r="AW242" s="12" t="s">
        <v>34</v>
      </c>
      <c r="AX242" s="12" t="s">
        <v>78</v>
      </c>
      <c r="AY242" s="149" t="s">
        <v>162</v>
      </c>
    </row>
    <row r="243" spans="2:65" s="13" customFormat="1" ht="11.25">
      <c r="B243" s="155"/>
      <c r="D243" s="144" t="s">
        <v>179</v>
      </c>
      <c r="E243" s="156" t="s">
        <v>1</v>
      </c>
      <c r="F243" s="157" t="s">
        <v>181</v>
      </c>
      <c r="H243" s="158">
        <v>68.48</v>
      </c>
      <c r="I243" s="159"/>
      <c r="L243" s="155"/>
      <c r="M243" s="160"/>
      <c r="T243" s="161"/>
      <c r="AT243" s="156" t="s">
        <v>179</v>
      </c>
      <c r="AU243" s="156" t="s">
        <v>88</v>
      </c>
      <c r="AV243" s="13" t="s">
        <v>170</v>
      </c>
      <c r="AW243" s="13" t="s">
        <v>34</v>
      </c>
      <c r="AX243" s="13" t="s">
        <v>86</v>
      </c>
      <c r="AY243" s="156" t="s">
        <v>162</v>
      </c>
    </row>
    <row r="244" spans="2:65" s="1" customFormat="1" ht="21.75" customHeight="1">
      <c r="B244" s="31"/>
      <c r="C244" s="173" t="s">
        <v>392</v>
      </c>
      <c r="D244" s="173" t="s">
        <v>644</v>
      </c>
      <c r="E244" s="174" t="s">
        <v>3765</v>
      </c>
      <c r="F244" s="175" t="s">
        <v>3766</v>
      </c>
      <c r="G244" s="176" t="s">
        <v>176</v>
      </c>
      <c r="H244" s="177">
        <v>71.903999999999996</v>
      </c>
      <c r="I244" s="178"/>
      <c r="J244" s="179">
        <f>ROUND(I244*H244,2)</f>
        <v>0</v>
      </c>
      <c r="K244" s="175" t="s">
        <v>169</v>
      </c>
      <c r="L244" s="180"/>
      <c r="M244" s="181" t="s">
        <v>1</v>
      </c>
      <c r="N244" s="182" t="s">
        <v>43</v>
      </c>
      <c r="P244" s="140">
        <f>O244*H244</f>
        <v>0</v>
      </c>
      <c r="Q244" s="140">
        <v>0.13100000000000001</v>
      </c>
      <c r="R244" s="140">
        <f>Q244*H244</f>
        <v>9.4194239999999994</v>
      </c>
      <c r="S244" s="140">
        <v>0</v>
      </c>
      <c r="T244" s="141">
        <f>S244*H244</f>
        <v>0</v>
      </c>
      <c r="AR244" s="142" t="s">
        <v>205</v>
      </c>
      <c r="AT244" s="142" t="s">
        <v>644</v>
      </c>
      <c r="AU244" s="142" t="s">
        <v>88</v>
      </c>
      <c r="AY244" s="16" t="s">
        <v>162</v>
      </c>
      <c r="BE244" s="143">
        <f>IF(N244="základní",J244,0)</f>
        <v>0</v>
      </c>
      <c r="BF244" s="143">
        <f>IF(N244="snížená",J244,0)</f>
        <v>0</v>
      </c>
      <c r="BG244" s="143">
        <f>IF(N244="zákl. přenesená",J244,0)</f>
        <v>0</v>
      </c>
      <c r="BH244" s="143">
        <f>IF(N244="sníž. přenesená",J244,0)</f>
        <v>0</v>
      </c>
      <c r="BI244" s="143">
        <f>IF(N244="nulová",J244,0)</f>
        <v>0</v>
      </c>
      <c r="BJ244" s="16" t="s">
        <v>86</v>
      </c>
      <c r="BK244" s="143">
        <f>ROUND(I244*H244,2)</f>
        <v>0</v>
      </c>
      <c r="BL244" s="16" t="s">
        <v>170</v>
      </c>
      <c r="BM244" s="142" t="s">
        <v>3767</v>
      </c>
    </row>
    <row r="245" spans="2:65" s="12" customFormat="1" ht="11.25">
      <c r="B245" s="148"/>
      <c r="D245" s="144" t="s">
        <v>179</v>
      </c>
      <c r="E245" s="149" t="s">
        <v>1</v>
      </c>
      <c r="F245" s="150" t="s">
        <v>3768</v>
      </c>
      <c r="H245" s="151">
        <v>71.903999999999996</v>
      </c>
      <c r="I245" s="152"/>
      <c r="L245" s="148"/>
      <c r="M245" s="153"/>
      <c r="T245" s="154"/>
      <c r="AT245" s="149" t="s">
        <v>179</v>
      </c>
      <c r="AU245" s="149" t="s">
        <v>88</v>
      </c>
      <c r="AV245" s="12" t="s">
        <v>88</v>
      </c>
      <c r="AW245" s="12" t="s">
        <v>34</v>
      </c>
      <c r="AX245" s="12" t="s">
        <v>78</v>
      </c>
      <c r="AY245" s="149" t="s">
        <v>162</v>
      </c>
    </row>
    <row r="246" spans="2:65" s="13" customFormat="1" ht="11.25">
      <c r="B246" s="155"/>
      <c r="D246" s="144" t="s">
        <v>179</v>
      </c>
      <c r="E246" s="156" t="s">
        <v>1</v>
      </c>
      <c r="F246" s="157" t="s">
        <v>181</v>
      </c>
      <c r="H246" s="158">
        <v>71.903999999999996</v>
      </c>
      <c r="I246" s="159"/>
      <c r="L246" s="155"/>
      <c r="M246" s="160"/>
      <c r="T246" s="161"/>
      <c r="AT246" s="156" t="s">
        <v>179</v>
      </c>
      <c r="AU246" s="156" t="s">
        <v>88</v>
      </c>
      <c r="AV246" s="13" t="s">
        <v>170</v>
      </c>
      <c r="AW246" s="13" t="s">
        <v>34</v>
      </c>
      <c r="AX246" s="13" t="s">
        <v>86</v>
      </c>
      <c r="AY246" s="156" t="s">
        <v>162</v>
      </c>
    </row>
    <row r="247" spans="2:65" s="1" customFormat="1" ht="33" customHeight="1">
      <c r="B247" s="31"/>
      <c r="C247" s="131" t="s">
        <v>396</v>
      </c>
      <c r="D247" s="131" t="s">
        <v>165</v>
      </c>
      <c r="E247" s="132" t="s">
        <v>3769</v>
      </c>
      <c r="F247" s="133" t="s">
        <v>3770</v>
      </c>
      <c r="G247" s="134" t="s">
        <v>176</v>
      </c>
      <c r="H247" s="135">
        <v>137.5</v>
      </c>
      <c r="I247" s="136"/>
      <c r="J247" s="137">
        <f>ROUND(I247*H247,2)</f>
        <v>0</v>
      </c>
      <c r="K247" s="133" t="s">
        <v>169</v>
      </c>
      <c r="L247" s="31"/>
      <c r="M247" s="138" t="s">
        <v>1</v>
      </c>
      <c r="N247" s="139" t="s">
        <v>43</v>
      </c>
      <c r="P247" s="140">
        <f>O247*H247</f>
        <v>0</v>
      </c>
      <c r="Q247" s="140">
        <v>9.0620000000000006E-2</v>
      </c>
      <c r="R247" s="140">
        <f>Q247*H247</f>
        <v>12.46025</v>
      </c>
      <c r="S247" s="140">
        <v>0</v>
      </c>
      <c r="T247" s="141">
        <f>S247*H247</f>
        <v>0</v>
      </c>
      <c r="AR247" s="142" t="s">
        <v>170</v>
      </c>
      <c r="AT247" s="142" t="s">
        <v>165</v>
      </c>
      <c r="AU247" s="142" t="s">
        <v>88</v>
      </c>
      <c r="AY247" s="16" t="s">
        <v>162</v>
      </c>
      <c r="BE247" s="143">
        <f>IF(N247="základní",J247,0)</f>
        <v>0</v>
      </c>
      <c r="BF247" s="143">
        <f>IF(N247="snížená",J247,0)</f>
        <v>0</v>
      </c>
      <c r="BG247" s="143">
        <f>IF(N247="zákl. přenesená",J247,0)</f>
        <v>0</v>
      </c>
      <c r="BH247" s="143">
        <f>IF(N247="sníž. přenesená",J247,0)</f>
        <v>0</v>
      </c>
      <c r="BI247" s="143">
        <f>IF(N247="nulová",J247,0)</f>
        <v>0</v>
      </c>
      <c r="BJ247" s="16" t="s">
        <v>86</v>
      </c>
      <c r="BK247" s="143">
        <f>ROUND(I247*H247,2)</f>
        <v>0</v>
      </c>
      <c r="BL247" s="16" t="s">
        <v>170</v>
      </c>
      <c r="BM247" s="142" t="s">
        <v>3771</v>
      </c>
    </row>
    <row r="248" spans="2:65" s="1" customFormat="1" ht="19.5">
      <c r="B248" s="31"/>
      <c r="D248" s="144" t="s">
        <v>172</v>
      </c>
      <c r="F248" s="145" t="s">
        <v>3638</v>
      </c>
      <c r="I248" s="146"/>
      <c r="L248" s="31"/>
      <c r="M248" s="147"/>
      <c r="T248" s="55"/>
      <c r="AT248" s="16" t="s">
        <v>172</v>
      </c>
      <c r="AU248" s="16" t="s">
        <v>88</v>
      </c>
    </row>
    <row r="249" spans="2:65" s="12" customFormat="1" ht="11.25">
      <c r="B249" s="148"/>
      <c r="D249" s="144" t="s">
        <v>179</v>
      </c>
      <c r="E249" s="149" t="s">
        <v>1</v>
      </c>
      <c r="F249" s="150" t="s">
        <v>3772</v>
      </c>
      <c r="H249" s="151">
        <v>137.5</v>
      </c>
      <c r="I249" s="152"/>
      <c r="L249" s="148"/>
      <c r="M249" s="153"/>
      <c r="T249" s="154"/>
      <c r="AT249" s="149" t="s">
        <v>179</v>
      </c>
      <c r="AU249" s="149" t="s">
        <v>88</v>
      </c>
      <c r="AV249" s="12" t="s">
        <v>88</v>
      </c>
      <c r="AW249" s="12" t="s">
        <v>34</v>
      </c>
      <c r="AX249" s="12" t="s">
        <v>78</v>
      </c>
      <c r="AY249" s="149" t="s">
        <v>162</v>
      </c>
    </row>
    <row r="250" spans="2:65" s="13" customFormat="1" ht="11.25">
      <c r="B250" s="155"/>
      <c r="D250" s="144" t="s">
        <v>179</v>
      </c>
      <c r="E250" s="156" t="s">
        <v>1</v>
      </c>
      <c r="F250" s="157" t="s">
        <v>181</v>
      </c>
      <c r="H250" s="158">
        <v>137.5</v>
      </c>
      <c r="I250" s="159"/>
      <c r="L250" s="155"/>
      <c r="M250" s="160"/>
      <c r="T250" s="161"/>
      <c r="AT250" s="156" t="s">
        <v>179</v>
      </c>
      <c r="AU250" s="156" t="s">
        <v>88</v>
      </c>
      <c r="AV250" s="13" t="s">
        <v>170</v>
      </c>
      <c r="AW250" s="13" t="s">
        <v>34</v>
      </c>
      <c r="AX250" s="13" t="s">
        <v>86</v>
      </c>
      <c r="AY250" s="156" t="s">
        <v>162</v>
      </c>
    </row>
    <row r="251" spans="2:65" s="1" customFormat="1" ht="21.75" customHeight="1">
      <c r="B251" s="31"/>
      <c r="C251" s="173" t="s">
        <v>402</v>
      </c>
      <c r="D251" s="173" t="s">
        <v>644</v>
      </c>
      <c r="E251" s="174" t="s">
        <v>3773</v>
      </c>
      <c r="F251" s="175" t="s">
        <v>3774</v>
      </c>
      <c r="G251" s="176" t="s">
        <v>176</v>
      </c>
      <c r="H251" s="177">
        <v>151.59399999999999</v>
      </c>
      <c r="I251" s="178"/>
      <c r="J251" s="179">
        <f>ROUND(I251*H251,2)</f>
        <v>0</v>
      </c>
      <c r="K251" s="175" t="s">
        <v>169</v>
      </c>
      <c r="L251" s="180"/>
      <c r="M251" s="181" t="s">
        <v>1</v>
      </c>
      <c r="N251" s="182" t="s">
        <v>43</v>
      </c>
      <c r="P251" s="140">
        <f>O251*H251</f>
        <v>0</v>
      </c>
      <c r="Q251" s="140">
        <v>0.17599999999999999</v>
      </c>
      <c r="R251" s="140">
        <f>Q251*H251</f>
        <v>26.680543999999998</v>
      </c>
      <c r="S251" s="140">
        <v>0</v>
      </c>
      <c r="T251" s="141">
        <f>S251*H251</f>
        <v>0</v>
      </c>
      <c r="AR251" s="142" t="s">
        <v>205</v>
      </c>
      <c r="AT251" s="142" t="s">
        <v>644</v>
      </c>
      <c r="AU251" s="142" t="s">
        <v>88</v>
      </c>
      <c r="AY251" s="16" t="s">
        <v>162</v>
      </c>
      <c r="BE251" s="143">
        <f>IF(N251="základní",J251,0)</f>
        <v>0</v>
      </c>
      <c r="BF251" s="143">
        <f>IF(N251="snížená",J251,0)</f>
        <v>0</v>
      </c>
      <c r="BG251" s="143">
        <f>IF(N251="zákl. přenesená",J251,0)</f>
        <v>0</v>
      </c>
      <c r="BH251" s="143">
        <f>IF(N251="sníž. přenesená",J251,0)</f>
        <v>0</v>
      </c>
      <c r="BI251" s="143">
        <f>IF(N251="nulová",J251,0)</f>
        <v>0</v>
      </c>
      <c r="BJ251" s="16" t="s">
        <v>86</v>
      </c>
      <c r="BK251" s="143">
        <f>ROUND(I251*H251,2)</f>
        <v>0</v>
      </c>
      <c r="BL251" s="16" t="s">
        <v>170</v>
      </c>
      <c r="BM251" s="142" t="s">
        <v>3775</v>
      </c>
    </row>
    <row r="252" spans="2:65" s="12" customFormat="1" ht="11.25">
      <c r="B252" s="148"/>
      <c r="D252" s="144" t="s">
        <v>179</v>
      </c>
      <c r="E252" s="149" t="s">
        <v>1</v>
      </c>
      <c r="F252" s="150" t="s">
        <v>3776</v>
      </c>
      <c r="H252" s="151">
        <v>144.375</v>
      </c>
      <c r="I252" s="152"/>
      <c r="L252" s="148"/>
      <c r="M252" s="153"/>
      <c r="T252" s="154"/>
      <c r="AT252" s="149" t="s">
        <v>179</v>
      </c>
      <c r="AU252" s="149" t="s">
        <v>88</v>
      </c>
      <c r="AV252" s="12" t="s">
        <v>88</v>
      </c>
      <c r="AW252" s="12" t="s">
        <v>34</v>
      </c>
      <c r="AX252" s="12" t="s">
        <v>78</v>
      </c>
      <c r="AY252" s="149" t="s">
        <v>162</v>
      </c>
    </row>
    <row r="253" spans="2:65" s="13" customFormat="1" ht="11.25">
      <c r="B253" s="155"/>
      <c r="D253" s="144" t="s">
        <v>179</v>
      </c>
      <c r="E253" s="156" t="s">
        <v>1</v>
      </c>
      <c r="F253" s="157" t="s">
        <v>181</v>
      </c>
      <c r="H253" s="158">
        <v>144.375</v>
      </c>
      <c r="I253" s="159"/>
      <c r="L253" s="155"/>
      <c r="M253" s="160"/>
      <c r="T253" s="161"/>
      <c r="AT253" s="156" t="s">
        <v>179</v>
      </c>
      <c r="AU253" s="156" t="s">
        <v>88</v>
      </c>
      <c r="AV253" s="13" t="s">
        <v>170</v>
      </c>
      <c r="AW253" s="13" t="s">
        <v>34</v>
      </c>
      <c r="AX253" s="13" t="s">
        <v>86</v>
      </c>
      <c r="AY253" s="156" t="s">
        <v>162</v>
      </c>
    </row>
    <row r="254" spans="2:65" s="12" customFormat="1" ht="11.25">
      <c r="B254" s="148"/>
      <c r="D254" s="144" t="s">
        <v>179</v>
      </c>
      <c r="F254" s="150" t="s">
        <v>3777</v>
      </c>
      <c r="H254" s="151">
        <v>151.59399999999999</v>
      </c>
      <c r="I254" s="152"/>
      <c r="L254" s="148"/>
      <c r="M254" s="153"/>
      <c r="T254" s="154"/>
      <c r="AT254" s="149" t="s">
        <v>179</v>
      </c>
      <c r="AU254" s="149" t="s">
        <v>88</v>
      </c>
      <c r="AV254" s="12" t="s">
        <v>88</v>
      </c>
      <c r="AW254" s="12" t="s">
        <v>4</v>
      </c>
      <c r="AX254" s="12" t="s">
        <v>86</v>
      </c>
      <c r="AY254" s="149" t="s">
        <v>162</v>
      </c>
    </row>
    <row r="255" spans="2:65" s="11" customFormat="1" ht="22.9" customHeight="1">
      <c r="B255" s="119"/>
      <c r="D255" s="120" t="s">
        <v>77</v>
      </c>
      <c r="E255" s="129" t="s">
        <v>163</v>
      </c>
      <c r="F255" s="129" t="s">
        <v>164</v>
      </c>
      <c r="I255" s="122"/>
      <c r="J255" s="130">
        <f>BK255</f>
        <v>0</v>
      </c>
      <c r="L255" s="119"/>
      <c r="M255" s="124"/>
      <c r="P255" s="125">
        <f>SUM(P256:P283)</f>
        <v>0</v>
      </c>
      <c r="R255" s="125">
        <f>SUM(R256:R283)</f>
        <v>71.214697299999997</v>
      </c>
      <c r="T255" s="126">
        <f>SUM(T256:T283)</f>
        <v>0</v>
      </c>
      <c r="AR255" s="120" t="s">
        <v>86</v>
      </c>
      <c r="AT255" s="127" t="s">
        <v>77</v>
      </c>
      <c r="AU255" s="127" t="s">
        <v>86</v>
      </c>
      <c r="AY255" s="120" t="s">
        <v>162</v>
      </c>
      <c r="BK255" s="128">
        <f>SUM(BK256:BK283)</f>
        <v>0</v>
      </c>
    </row>
    <row r="256" spans="2:65" s="1" customFormat="1" ht="24.2" customHeight="1">
      <c r="B256" s="31"/>
      <c r="C256" s="131" t="s">
        <v>408</v>
      </c>
      <c r="D256" s="131" t="s">
        <v>165</v>
      </c>
      <c r="E256" s="132" t="s">
        <v>3778</v>
      </c>
      <c r="F256" s="133" t="s">
        <v>3779</v>
      </c>
      <c r="G256" s="134" t="s">
        <v>268</v>
      </c>
      <c r="H256" s="135">
        <v>2</v>
      </c>
      <c r="I256" s="136"/>
      <c r="J256" s="137">
        <f>ROUND(I256*H256,2)</f>
        <v>0</v>
      </c>
      <c r="K256" s="133" t="s">
        <v>169</v>
      </c>
      <c r="L256" s="31"/>
      <c r="M256" s="138" t="s">
        <v>1</v>
      </c>
      <c r="N256" s="139" t="s">
        <v>43</v>
      </c>
      <c r="P256" s="140">
        <f>O256*H256</f>
        <v>0</v>
      </c>
      <c r="Q256" s="140">
        <v>0.10940999999999999</v>
      </c>
      <c r="R256" s="140">
        <f>Q256*H256</f>
        <v>0.21881999999999999</v>
      </c>
      <c r="S256" s="140">
        <v>0</v>
      </c>
      <c r="T256" s="141">
        <f>S256*H256</f>
        <v>0</v>
      </c>
      <c r="AR256" s="142" t="s">
        <v>170</v>
      </c>
      <c r="AT256" s="142" t="s">
        <v>165</v>
      </c>
      <c r="AU256" s="142" t="s">
        <v>88</v>
      </c>
      <c r="AY256" s="16" t="s">
        <v>162</v>
      </c>
      <c r="BE256" s="143">
        <f>IF(N256="základní",J256,0)</f>
        <v>0</v>
      </c>
      <c r="BF256" s="143">
        <f>IF(N256="snížená",J256,0)</f>
        <v>0</v>
      </c>
      <c r="BG256" s="143">
        <f>IF(N256="zákl. přenesená",J256,0)</f>
        <v>0</v>
      </c>
      <c r="BH256" s="143">
        <f>IF(N256="sníž. přenesená",J256,0)</f>
        <v>0</v>
      </c>
      <c r="BI256" s="143">
        <f>IF(N256="nulová",J256,0)</f>
        <v>0</v>
      </c>
      <c r="BJ256" s="16" t="s">
        <v>86</v>
      </c>
      <c r="BK256" s="143">
        <f>ROUND(I256*H256,2)</f>
        <v>0</v>
      </c>
      <c r="BL256" s="16" t="s">
        <v>170</v>
      </c>
      <c r="BM256" s="142" t="s">
        <v>3780</v>
      </c>
    </row>
    <row r="257" spans="2:65" s="1" customFormat="1" ht="19.5">
      <c r="B257" s="31"/>
      <c r="D257" s="144" t="s">
        <v>172</v>
      </c>
      <c r="F257" s="145" t="s">
        <v>3638</v>
      </c>
      <c r="I257" s="146"/>
      <c r="L257" s="31"/>
      <c r="M257" s="147"/>
      <c r="T257" s="55"/>
      <c r="AT257" s="16" t="s">
        <v>172</v>
      </c>
      <c r="AU257" s="16" t="s">
        <v>88</v>
      </c>
    </row>
    <row r="258" spans="2:65" s="1" customFormat="1" ht="21.75" customHeight="1">
      <c r="B258" s="31"/>
      <c r="C258" s="173" t="s">
        <v>414</v>
      </c>
      <c r="D258" s="173" t="s">
        <v>644</v>
      </c>
      <c r="E258" s="174" t="s">
        <v>3781</v>
      </c>
      <c r="F258" s="175" t="s">
        <v>3782</v>
      </c>
      <c r="G258" s="176" t="s">
        <v>268</v>
      </c>
      <c r="H258" s="177">
        <v>2</v>
      </c>
      <c r="I258" s="178"/>
      <c r="J258" s="179">
        <f>ROUND(I258*H258,2)</f>
        <v>0</v>
      </c>
      <c r="K258" s="175" t="s">
        <v>169</v>
      </c>
      <c r="L258" s="180"/>
      <c r="M258" s="181" t="s">
        <v>1</v>
      </c>
      <c r="N258" s="182" t="s">
        <v>43</v>
      </c>
      <c r="P258" s="140">
        <f>O258*H258</f>
        <v>0</v>
      </c>
      <c r="Q258" s="140">
        <v>2.5000000000000001E-3</v>
      </c>
      <c r="R258" s="140">
        <f>Q258*H258</f>
        <v>5.0000000000000001E-3</v>
      </c>
      <c r="S258" s="140">
        <v>0</v>
      </c>
      <c r="T258" s="141">
        <f>S258*H258</f>
        <v>0</v>
      </c>
      <c r="AR258" s="142" t="s">
        <v>205</v>
      </c>
      <c r="AT258" s="142" t="s">
        <v>644</v>
      </c>
      <c r="AU258" s="142" t="s">
        <v>88</v>
      </c>
      <c r="AY258" s="16" t="s">
        <v>162</v>
      </c>
      <c r="BE258" s="143">
        <f>IF(N258="základní",J258,0)</f>
        <v>0</v>
      </c>
      <c r="BF258" s="143">
        <f>IF(N258="snížená",J258,0)</f>
        <v>0</v>
      </c>
      <c r="BG258" s="143">
        <f>IF(N258="zákl. přenesená",J258,0)</f>
        <v>0</v>
      </c>
      <c r="BH258" s="143">
        <f>IF(N258="sníž. přenesená",J258,0)</f>
        <v>0</v>
      </c>
      <c r="BI258" s="143">
        <f>IF(N258="nulová",J258,0)</f>
        <v>0</v>
      </c>
      <c r="BJ258" s="16" t="s">
        <v>86</v>
      </c>
      <c r="BK258" s="143">
        <f>ROUND(I258*H258,2)</f>
        <v>0</v>
      </c>
      <c r="BL258" s="16" t="s">
        <v>170</v>
      </c>
      <c r="BM258" s="142" t="s">
        <v>3783</v>
      </c>
    </row>
    <row r="259" spans="2:65" s="1" customFormat="1" ht="16.5" customHeight="1">
      <c r="B259" s="31"/>
      <c r="C259" s="173" t="s">
        <v>419</v>
      </c>
      <c r="D259" s="173" t="s">
        <v>644</v>
      </c>
      <c r="E259" s="174" t="s">
        <v>3784</v>
      </c>
      <c r="F259" s="175" t="s">
        <v>3785</v>
      </c>
      <c r="G259" s="176" t="s">
        <v>268</v>
      </c>
      <c r="H259" s="177">
        <v>2</v>
      </c>
      <c r="I259" s="178"/>
      <c r="J259" s="179">
        <f>ROUND(I259*H259,2)</f>
        <v>0</v>
      </c>
      <c r="K259" s="175" t="s">
        <v>169</v>
      </c>
      <c r="L259" s="180"/>
      <c r="M259" s="181" t="s">
        <v>1</v>
      </c>
      <c r="N259" s="182" t="s">
        <v>43</v>
      </c>
      <c r="P259" s="140">
        <f>O259*H259</f>
        <v>0</v>
      </c>
      <c r="Q259" s="140">
        <v>4.0000000000000001E-3</v>
      </c>
      <c r="R259" s="140">
        <f>Q259*H259</f>
        <v>8.0000000000000002E-3</v>
      </c>
      <c r="S259" s="140">
        <v>0</v>
      </c>
      <c r="T259" s="141">
        <f>S259*H259</f>
        <v>0</v>
      </c>
      <c r="AR259" s="142" t="s">
        <v>205</v>
      </c>
      <c r="AT259" s="142" t="s">
        <v>644</v>
      </c>
      <c r="AU259" s="142" t="s">
        <v>88</v>
      </c>
      <c r="AY259" s="16" t="s">
        <v>162</v>
      </c>
      <c r="BE259" s="143">
        <f>IF(N259="základní",J259,0)</f>
        <v>0</v>
      </c>
      <c r="BF259" s="143">
        <f>IF(N259="snížená",J259,0)</f>
        <v>0</v>
      </c>
      <c r="BG259" s="143">
        <f>IF(N259="zákl. přenesená",J259,0)</f>
        <v>0</v>
      </c>
      <c r="BH259" s="143">
        <f>IF(N259="sníž. přenesená",J259,0)</f>
        <v>0</v>
      </c>
      <c r="BI259" s="143">
        <f>IF(N259="nulová",J259,0)</f>
        <v>0</v>
      </c>
      <c r="BJ259" s="16" t="s">
        <v>86</v>
      </c>
      <c r="BK259" s="143">
        <f>ROUND(I259*H259,2)</f>
        <v>0</v>
      </c>
      <c r="BL259" s="16" t="s">
        <v>170</v>
      </c>
      <c r="BM259" s="142" t="s">
        <v>3786</v>
      </c>
    </row>
    <row r="260" spans="2:65" s="1" customFormat="1" ht="16.5" customHeight="1">
      <c r="B260" s="31"/>
      <c r="C260" s="173" t="s">
        <v>423</v>
      </c>
      <c r="D260" s="173" t="s">
        <v>644</v>
      </c>
      <c r="E260" s="174" t="s">
        <v>3787</v>
      </c>
      <c r="F260" s="175" t="s">
        <v>3788</v>
      </c>
      <c r="G260" s="176" t="s">
        <v>268</v>
      </c>
      <c r="H260" s="177">
        <v>1</v>
      </c>
      <c r="I260" s="178"/>
      <c r="J260" s="179">
        <f>ROUND(I260*H260,2)</f>
        <v>0</v>
      </c>
      <c r="K260" s="175" t="s">
        <v>169</v>
      </c>
      <c r="L260" s="180"/>
      <c r="M260" s="181" t="s">
        <v>1</v>
      </c>
      <c r="N260" s="182" t="s">
        <v>43</v>
      </c>
      <c r="P260" s="140">
        <f>O260*H260</f>
        <v>0</v>
      </c>
      <c r="Q260" s="140">
        <v>3.5000000000000001E-3</v>
      </c>
      <c r="R260" s="140">
        <f>Q260*H260</f>
        <v>3.5000000000000001E-3</v>
      </c>
      <c r="S260" s="140">
        <v>0</v>
      </c>
      <c r="T260" s="141">
        <f>S260*H260</f>
        <v>0</v>
      </c>
      <c r="AR260" s="142" t="s">
        <v>205</v>
      </c>
      <c r="AT260" s="142" t="s">
        <v>644</v>
      </c>
      <c r="AU260" s="142" t="s">
        <v>88</v>
      </c>
      <c r="AY260" s="16" t="s">
        <v>162</v>
      </c>
      <c r="BE260" s="143">
        <f>IF(N260="základní",J260,0)</f>
        <v>0</v>
      </c>
      <c r="BF260" s="143">
        <f>IF(N260="snížená",J260,0)</f>
        <v>0</v>
      </c>
      <c r="BG260" s="143">
        <f>IF(N260="zákl. přenesená",J260,0)</f>
        <v>0</v>
      </c>
      <c r="BH260" s="143">
        <f>IF(N260="sníž. přenesená",J260,0)</f>
        <v>0</v>
      </c>
      <c r="BI260" s="143">
        <f>IF(N260="nulová",J260,0)</f>
        <v>0</v>
      </c>
      <c r="BJ260" s="16" t="s">
        <v>86</v>
      </c>
      <c r="BK260" s="143">
        <f>ROUND(I260*H260,2)</f>
        <v>0</v>
      </c>
      <c r="BL260" s="16" t="s">
        <v>170</v>
      </c>
      <c r="BM260" s="142" t="s">
        <v>3789</v>
      </c>
    </row>
    <row r="261" spans="2:65" s="1" customFormat="1" ht="24.2" customHeight="1">
      <c r="B261" s="31"/>
      <c r="C261" s="131" t="s">
        <v>429</v>
      </c>
      <c r="D261" s="131" t="s">
        <v>165</v>
      </c>
      <c r="E261" s="132" t="s">
        <v>3790</v>
      </c>
      <c r="F261" s="133" t="s">
        <v>3791</v>
      </c>
      <c r="G261" s="134" t="s">
        <v>208</v>
      </c>
      <c r="H261" s="135">
        <v>78</v>
      </c>
      <c r="I261" s="136"/>
      <c r="J261" s="137">
        <f>ROUND(I261*H261,2)</f>
        <v>0</v>
      </c>
      <c r="K261" s="133" t="s">
        <v>169</v>
      </c>
      <c r="L261" s="31"/>
      <c r="M261" s="138" t="s">
        <v>1</v>
      </c>
      <c r="N261" s="139" t="s">
        <v>43</v>
      </c>
      <c r="P261" s="140">
        <f>O261*H261</f>
        <v>0</v>
      </c>
      <c r="Q261" s="140">
        <v>2.5999999999999998E-4</v>
      </c>
      <c r="R261" s="140">
        <f>Q261*H261</f>
        <v>2.0279999999999999E-2</v>
      </c>
      <c r="S261" s="140">
        <v>0</v>
      </c>
      <c r="T261" s="141">
        <f>S261*H261</f>
        <v>0</v>
      </c>
      <c r="AR261" s="142" t="s">
        <v>170</v>
      </c>
      <c r="AT261" s="142" t="s">
        <v>165</v>
      </c>
      <c r="AU261" s="142" t="s">
        <v>88</v>
      </c>
      <c r="AY261" s="16" t="s">
        <v>162</v>
      </c>
      <c r="BE261" s="143">
        <f>IF(N261="základní",J261,0)</f>
        <v>0</v>
      </c>
      <c r="BF261" s="143">
        <f>IF(N261="snížená",J261,0)</f>
        <v>0</v>
      </c>
      <c r="BG261" s="143">
        <f>IF(N261="zákl. přenesená",J261,0)</f>
        <v>0</v>
      </c>
      <c r="BH261" s="143">
        <f>IF(N261="sníž. přenesená",J261,0)</f>
        <v>0</v>
      </c>
      <c r="BI261" s="143">
        <f>IF(N261="nulová",J261,0)</f>
        <v>0</v>
      </c>
      <c r="BJ261" s="16" t="s">
        <v>86</v>
      </c>
      <c r="BK261" s="143">
        <f>ROUND(I261*H261,2)</f>
        <v>0</v>
      </c>
      <c r="BL261" s="16" t="s">
        <v>170</v>
      </c>
      <c r="BM261" s="142" t="s">
        <v>3792</v>
      </c>
    </row>
    <row r="262" spans="2:65" s="1" customFormat="1" ht="19.5">
      <c r="B262" s="31"/>
      <c r="D262" s="144" t="s">
        <v>172</v>
      </c>
      <c r="F262" s="145" t="s">
        <v>3638</v>
      </c>
      <c r="I262" s="146"/>
      <c r="L262" s="31"/>
      <c r="M262" s="147"/>
      <c r="T262" s="55"/>
      <c r="AT262" s="16" t="s">
        <v>172</v>
      </c>
      <c r="AU262" s="16" t="s">
        <v>88</v>
      </c>
    </row>
    <row r="263" spans="2:65" s="1" customFormat="1" ht="24.2" customHeight="1">
      <c r="B263" s="31"/>
      <c r="C263" s="131" t="s">
        <v>433</v>
      </c>
      <c r="D263" s="131" t="s">
        <v>165</v>
      </c>
      <c r="E263" s="132" t="s">
        <v>3793</v>
      </c>
      <c r="F263" s="133" t="s">
        <v>3794</v>
      </c>
      <c r="G263" s="134" t="s">
        <v>208</v>
      </c>
      <c r="H263" s="135">
        <v>66.55</v>
      </c>
      <c r="I263" s="136"/>
      <c r="J263" s="137">
        <f>ROUND(I263*H263,2)</f>
        <v>0</v>
      </c>
      <c r="K263" s="133" t="s">
        <v>169</v>
      </c>
      <c r="L263" s="31"/>
      <c r="M263" s="138" t="s">
        <v>1</v>
      </c>
      <c r="N263" s="139" t="s">
        <v>43</v>
      </c>
      <c r="P263" s="140">
        <f>O263*H263</f>
        <v>0</v>
      </c>
      <c r="Q263" s="140">
        <v>0.20219000000000001</v>
      </c>
      <c r="R263" s="140">
        <f>Q263*H263</f>
        <v>13.4557445</v>
      </c>
      <c r="S263" s="140">
        <v>0</v>
      </c>
      <c r="T263" s="141">
        <f>S263*H263</f>
        <v>0</v>
      </c>
      <c r="AR263" s="142" t="s">
        <v>170</v>
      </c>
      <c r="AT263" s="142" t="s">
        <v>165</v>
      </c>
      <c r="AU263" s="142" t="s">
        <v>88</v>
      </c>
      <c r="AY263" s="16" t="s">
        <v>162</v>
      </c>
      <c r="BE263" s="143">
        <f>IF(N263="základní",J263,0)</f>
        <v>0</v>
      </c>
      <c r="BF263" s="143">
        <f>IF(N263="snížená",J263,0)</f>
        <v>0</v>
      </c>
      <c r="BG263" s="143">
        <f>IF(N263="zákl. přenesená",J263,0)</f>
        <v>0</v>
      </c>
      <c r="BH263" s="143">
        <f>IF(N263="sníž. přenesená",J263,0)</f>
        <v>0</v>
      </c>
      <c r="BI263" s="143">
        <f>IF(N263="nulová",J263,0)</f>
        <v>0</v>
      </c>
      <c r="BJ263" s="16" t="s">
        <v>86</v>
      </c>
      <c r="BK263" s="143">
        <f>ROUND(I263*H263,2)</f>
        <v>0</v>
      </c>
      <c r="BL263" s="16" t="s">
        <v>170</v>
      </c>
      <c r="BM263" s="142" t="s">
        <v>3795</v>
      </c>
    </row>
    <row r="264" spans="2:65" s="1" customFormat="1" ht="19.5">
      <c r="B264" s="31"/>
      <c r="D264" s="144" t="s">
        <v>172</v>
      </c>
      <c r="F264" s="145" t="s">
        <v>3638</v>
      </c>
      <c r="I264" s="146"/>
      <c r="L264" s="31"/>
      <c r="M264" s="147"/>
      <c r="T264" s="55"/>
      <c r="AT264" s="16" t="s">
        <v>172</v>
      </c>
      <c r="AU264" s="16" t="s">
        <v>88</v>
      </c>
    </row>
    <row r="265" spans="2:65" s="12" customFormat="1" ht="11.25">
      <c r="B265" s="148"/>
      <c r="D265" s="144" t="s">
        <v>179</v>
      </c>
      <c r="E265" s="149" t="s">
        <v>1</v>
      </c>
      <c r="F265" s="150" t="s">
        <v>3796</v>
      </c>
      <c r="H265" s="151">
        <v>66.55</v>
      </c>
      <c r="I265" s="152"/>
      <c r="L265" s="148"/>
      <c r="M265" s="153"/>
      <c r="T265" s="154"/>
      <c r="AT265" s="149" t="s">
        <v>179</v>
      </c>
      <c r="AU265" s="149" t="s">
        <v>88</v>
      </c>
      <c r="AV265" s="12" t="s">
        <v>88</v>
      </c>
      <c r="AW265" s="12" t="s">
        <v>34</v>
      </c>
      <c r="AX265" s="12" t="s">
        <v>78</v>
      </c>
      <c r="AY265" s="149" t="s">
        <v>162</v>
      </c>
    </row>
    <row r="266" spans="2:65" s="13" customFormat="1" ht="11.25">
      <c r="B266" s="155"/>
      <c r="D266" s="144" t="s">
        <v>179</v>
      </c>
      <c r="E266" s="156" t="s">
        <v>1</v>
      </c>
      <c r="F266" s="157" t="s">
        <v>181</v>
      </c>
      <c r="H266" s="158">
        <v>66.55</v>
      </c>
      <c r="I266" s="159"/>
      <c r="L266" s="155"/>
      <c r="M266" s="160"/>
      <c r="T266" s="161"/>
      <c r="AT266" s="156" t="s">
        <v>179</v>
      </c>
      <c r="AU266" s="156" t="s">
        <v>88</v>
      </c>
      <c r="AV266" s="13" t="s">
        <v>170</v>
      </c>
      <c r="AW266" s="13" t="s">
        <v>34</v>
      </c>
      <c r="AX266" s="13" t="s">
        <v>86</v>
      </c>
      <c r="AY266" s="156" t="s">
        <v>162</v>
      </c>
    </row>
    <row r="267" spans="2:65" s="1" customFormat="1" ht="16.5" customHeight="1">
      <c r="B267" s="31"/>
      <c r="C267" s="173" t="s">
        <v>438</v>
      </c>
      <c r="D267" s="173" t="s">
        <v>644</v>
      </c>
      <c r="E267" s="174" t="s">
        <v>3797</v>
      </c>
      <c r="F267" s="175" t="s">
        <v>3798</v>
      </c>
      <c r="G267" s="176" t="s">
        <v>208</v>
      </c>
      <c r="H267" s="177">
        <v>66.861000000000004</v>
      </c>
      <c r="I267" s="178"/>
      <c r="J267" s="179">
        <f>ROUND(I267*H267,2)</f>
        <v>0</v>
      </c>
      <c r="K267" s="175" t="s">
        <v>169</v>
      </c>
      <c r="L267" s="180"/>
      <c r="M267" s="181" t="s">
        <v>1</v>
      </c>
      <c r="N267" s="182" t="s">
        <v>43</v>
      </c>
      <c r="P267" s="140">
        <f>O267*H267</f>
        <v>0</v>
      </c>
      <c r="Q267" s="140">
        <v>0.10199999999999999</v>
      </c>
      <c r="R267" s="140">
        <f>Q267*H267</f>
        <v>6.8198220000000003</v>
      </c>
      <c r="S267" s="140">
        <v>0</v>
      </c>
      <c r="T267" s="141">
        <f>S267*H267</f>
        <v>0</v>
      </c>
      <c r="AR267" s="142" t="s">
        <v>205</v>
      </c>
      <c r="AT267" s="142" t="s">
        <v>644</v>
      </c>
      <c r="AU267" s="142" t="s">
        <v>88</v>
      </c>
      <c r="AY267" s="16" t="s">
        <v>162</v>
      </c>
      <c r="BE267" s="143">
        <f>IF(N267="základní",J267,0)</f>
        <v>0</v>
      </c>
      <c r="BF267" s="143">
        <f>IF(N267="snížená",J267,0)</f>
        <v>0</v>
      </c>
      <c r="BG267" s="143">
        <f>IF(N267="zákl. přenesená",J267,0)</f>
        <v>0</v>
      </c>
      <c r="BH267" s="143">
        <f>IF(N267="sníž. přenesená",J267,0)</f>
        <v>0</v>
      </c>
      <c r="BI267" s="143">
        <f>IF(N267="nulová",J267,0)</f>
        <v>0</v>
      </c>
      <c r="BJ267" s="16" t="s">
        <v>86</v>
      </c>
      <c r="BK267" s="143">
        <f>ROUND(I267*H267,2)</f>
        <v>0</v>
      </c>
      <c r="BL267" s="16" t="s">
        <v>170</v>
      </c>
      <c r="BM267" s="142" t="s">
        <v>3799</v>
      </c>
    </row>
    <row r="268" spans="2:65" s="12" customFormat="1" ht="11.25">
      <c r="B268" s="148"/>
      <c r="D268" s="144" t="s">
        <v>179</v>
      </c>
      <c r="E268" s="149" t="s">
        <v>1</v>
      </c>
      <c r="F268" s="150" t="s">
        <v>3800</v>
      </c>
      <c r="H268" s="151">
        <v>66.861000000000004</v>
      </c>
      <c r="I268" s="152"/>
      <c r="L268" s="148"/>
      <c r="M268" s="153"/>
      <c r="T268" s="154"/>
      <c r="AT268" s="149" t="s">
        <v>179</v>
      </c>
      <c r="AU268" s="149" t="s">
        <v>88</v>
      </c>
      <c r="AV268" s="12" t="s">
        <v>88</v>
      </c>
      <c r="AW268" s="12" t="s">
        <v>34</v>
      </c>
      <c r="AX268" s="12" t="s">
        <v>78</v>
      </c>
      <c r="AY268" s="149" t="s">
        <v>162</v>
      </c>
    </row>
    <row r="269" spans="2:65" s="13" customFormat="1" ht="11.25">
      <c r="B269" s="155"/>
      <c r="D269" s="144" t="s">
        <v>179</v>
      </c>
      <c r="E269" s="156" t="s">
        <v>1</v>
      </c>
      <c r="F269" s="157" t="s">
        <v>181</v>
      </c>
      <c r="H269" s="158">
        <v>66.861000000000004</v>
      </c>
      <c r="I269" s="159"/>
      <c r="L269" s="155"/>
      <c r="M269" s="160"/>
      <c r="T269" s="161"/>
      <c r="AT269" s="156" t="s">
        <v>179</v>
      </c>
      <c r="AU269" s="156" t="s">
        <v>88</v>
      </c>
      <c r="AV269" s="13" t="s">
        <v>170</v>
      </c>
      <c r="AW269" s="13" t="s">
        <v>34</v>
      </c>
      <c r="AX269" s="13" t="s">
        <v>86</v>
      </c>
      <c r="AY269" s="156" t="s">
        <v>162</v>
      </c>
    </row>
    <row r="270" spans="2:65" s="1" customFormat="1" ht="33" customHeight="1">
      <c r="B270" s="31"/>
      <c r="C270" s="131" t="s">
        <v>443</v>
      </c>
      <c r="D270" s="131" t="s">
        <v>165</v>
      </c>
      <c r="E270" s="132" t="s">
        <v>3801</v>
      </c>
      <c r="F270" s="133" t="s">
        <v>3802</v>
      </c>
      <c r="G270" s="134" t="s">
        <v>208</v>
      </c>
      <c r="H270" s="135">
        <v>157.30000000000001</v>
      </c>
      <c r="I270" s="136"/>
      <c r="J270" s="137">
        <f>ROUND(I270*H270,2)</f>
        <v>0</v>
      </c>
      <c r="K270" s="133" t="s">
        <v>169</v>
      </c>
      <c r="L270" s="31"/>
      <c r="M270" s="138" t="s">
        <v>1</v>
      </c>
      <c r="N270" s="139" t="s">
        <v>43</v>
      </c>
      <c r="P270" s="140">
        <f>O270*H270</f>
        <v>0</v>
      </c>
      <c r="Q270" s="140">
        <v>0.15540000000000001</v>
      </c>
      <c r="R270" s="140">
        <f>Q270*H270</f>
        <v>24.444420000000004</v>
      </c>
      <c r="S270" s="140">
        <v>0</v>
      </c>
      <c r="T270" s="141">
        <f>S270*H270</f>
        <v>0</v>
      </c>
      <c r="AR270" s="142" t="s">
        <v>170</v>
      </c>
      <c r="AT270" s="142" t="s">
        <v>165</v>
      </c>
      <c r="AU270" s="142" t="s">
        <v>88</v>
      </c>
      <c r="AY270" s="16" t="s">
        <v>162</v>
      </c>
      <c r="BE270" s="143">
        <f>IF(N270="základní",J270,0)</f>
        <v>0</v>
      </c>
      <c r="BF270" s="143">
        <f>IF(N270="snížená",J270,0)</f>
        <v>0</v>
      </c>
      <c r="BG270" s="143">
        <f>IF(N270="zákl. přenesená",J270,0)</f>
        <v>0</v>
      </c>
      <c r="BH270" s="143">
        <f>IF(N270="sníž. přenesená",J270,0)</f>
        <v>0</v>
      </c>
      <c r="BI270" s="143">
        <f>IF(N270="nulová",J270,0)</f>
        <v>0</v>
      </c>
      <c r="BJ270" s="16" t="s">
        <v>86</v>
      </c>
      <c r="BK270" s="143">
        <f>ROUND(I270*H270,2)</f>
        <v>0</v>
      </c>
      <c r="BL270" s="16" t="s">
        <v>170</v>
      </c>
      <c r="BM270" s="142" t="s">
        <v>3803</v>
      </c>
    </row>
    <row r="271" spans="2:65" s="1" customFormat="1" ht="19.5">
      <c r="B271" s="31"/>
      <c r="D271" s="144" t="s">
        <v>172</v>
      </c>
      <c r="F271" s="145" t="s">
        <v>3638</v>
      </c>
      <c r="I271" s="146"/>
      <c r="L271" s="31"/>
      <c r="M271" s="147"/>
      <c r="T271" s="55"/>
      <c r="AT271" s="16" t="s">
        <v>172</v>
      </c>
      <c r="AU271" s="16" t="s">
        <v>88</v>
      </c>
    </row>
    <row r="272" spans="2:65" s="12" customFormat="1" ht="11.25">
      <c r="B272" s="148"/>
      <c r="D272" s="144" t="s">
        <v>179</v>
      </c>
      <c r="E272" s="149" t="s">
        <v>1</v>
      </c>
      <c r="F272" s="150" t="s">
        <v>3804</v>
      </c>
      <c r="H272" s="151">
        <v>157.30000000000001</v>
      </c>
      <c r="I272" s="152"/>
      <c r="L272" s="148"/>
      <c r="M272" s="153"/>
      <c r="T272" s="154"/>
      <c r="AT272" s="149" t="s">
        <v>179</v>
      </c>
      <c r="AU272" s="149" t="s">
        <v>88</v>
      </c>
      <c r="AV272" s="12" t="s">
        <v>88</v>
      </c>
      <c r="AW272" s="12" t="s">
        <v>34</v>
      </c>
      <c r="AX272" s="12" t="s">
        <v>78</v>
      </c>
      <c r="AY272" s="149" t="s">
        <v>162</v>
      </c>
    </row>
    <row r="273" spans="2:65" s="13" customFormat="1" ht="11.25">
      <c r="B273" s="155"/>
      <c r="D273" s="144" t="s">
        <v>179</v>
      </c>
      <c r="E273" s="156" t="s">
        <v>1</v>
      </c>
      <c r="F273" s="157" t="s">
        <v>181</v>
      </c>
      <c r="H273" s="158">
        <v>157.30000000000001</v>
      </c>
      <c r="I273" s="159"/>
      <c r="L273" s="155"/>
      <c r="M273" s="160"/>
      <c r="T273" s="161"/>
      <c r="AT273" s="156" t="s">
        <v>179</v>
      </c>
      <c r="AU273" s="156" t="s">
        <v>88</v>
      </c>
      <c r="AV273" s="13" t="s">
        <v>170</v>
      </c>
      <c r="AW273" s="13" t="s">
        <v>34</v>
      </c>
      <c r="AX273" s="13" t="s">
        <v>86</v>
      </c>
      <c r="AY273" s="156" t="s">
        <v>162</v>
      </c>
    </row>
    <row r="274" spans="2:65" s="1" customFormat="1" ht="16.5" customHeight="1">
      <c r="B274" s="31"/>
      <c r="C274" s="173" t="s">
        <v>448</v>
      </c>
      <c r="D274" s="173" t="s">
        <v>644</v>
      </c>
      <c r="E274" s="174" t="s">
        <v>3797</v>
      </c>
      <c r="F274" s="175" t="s">
        <v>3798</v>
      </c>
      <c r="G274" s="176" t="s">
        <v>208</v>
      </c>
      <c r="H274" s="177">
        <v>165.16499999999999</v>
      </c>
      <c r="I274" s="178"/>
      <c r="J274" s="179">
        <f>ROUND(I274*H274,2)</f>
        <v>0</v>
      </c>
      <c r="K274" s="175" t="s">
        <v>169</v>
      </c>
      <c r="L274" s="180"/>
      <c r="M274" s="181" t="s">
        <v>1</v>
      </c>
      <c r="N274" s="182" t="s">
        <v>43</v>
      </c>
      <c r="P274" s="140">
        <f>O274*H274</f>
        <v>0</v>
      </c>
      <c r="Q274" s="140">
        <v>0.10199999999999999</v>
      </c>
      <c r="R274" s="140">
        <f>Q274*H274</f>
        <v>16.846829999999997</v>
      </c>
      <c r="S274" s="140">
        <v>0</v>
      </c>
      <c r="T274" s="141">
        <f>S274*H274</f>
        <v>0</v>
      </c>
      <c r="AR274" s="142" t="s">
        <v>205</v>
      </c>
      <c r="AT274" s="142" t="s">
        <v>644</v>
      </c>
      <c r="AU274" s="142" t="s">
        <v>88</v>
      </c>
      <c r="AY274" s="16" t="s">
        <v>162</v>
      </c>
      <c r="BE274" s="143">
        <f>IF(N274="základní",J274,0)</f>
        <v>0</v>
      </c>
      <c r="BF274" s="143">
        <f>IF(N274="snížená",J274,0)</f>
        <v>0</v>
      </c>
      <c r="BG274" s="143">
        <f>IF(N274="zákl. přenesená",J274,0)</f>
        <v>0</v>
      </c>
      <c r="BH274" s="143">
        <f>IF(N274="sníž. přenesená",J274,0)</f>
        <v>0</v>
      </c>
      <c r="BI274" s="143">
        <f>IF(N274="nulová",J274,0)</f>
        <v>0</v>
      </c>
      <c r="BJ274" s="16" t="s">
        <v>86</v>
      </c>
      <c r="BK274" s="143">
        <f>ROUND(I274*H274,2)</f>
        <v>0</v>
      </c>
      <c r="BL274" s="16" t="s">
        <v>170</v>
      </c>
      <c r="BM274" s="142" t="s">
        <v>3805</v>
      </c>
    </row>
    <row r="275" spans="2:65" s="12" customFormat="1" ht="11.25">
      <c r="B275" s="148"/>
      <c r="D275" s="144" t="s">
        <v>179</v>
      </c>
      <c r="E275" s="149" t="s">
        <v>1</v>
      </c>
      <c r="F275" s="150" t="s">
        <v>3806</v>
      </c>
      <c r="H275" s="151">
        <v>165.16499999999999</v>
      </c>
      <c r="I275" s="152"/>
      <c r="L275" s="148"/>
      <c r="M275" s="153"/>
      <c r="T275" s="154"/>
      <c r="AT275" s="149" t="s">
        <v>179</v>
      </c>
      <c r="AU275" s="149" t="s">
        <v>88</v>
      </c>
      <c r="AV275" s="12" t="s">
        <v>88</v>
      </c>
      <c r="AW275" s="12" t="s">
        <v>34</v>
      </c>
      <c r="AX275" s="12" t="s">
        <v>78</v>
      </c>
      <c r="AY275" s="149" t="s">
        <v>162</v>
      </c>
    </row>
    <row r="276" spans="2:65" s="13" customFormat="1" ht="11.25">
      <c r="B276" s="155"/>
      <c r="D276" s="144" t="s">
        <v>179</v>
      </c>
      <c r="E276" s="156" t="s">
        <v>1</v>
      </c>
      <c r="F276" s="157" t="s">
        <v>181</v>
      </c>
      <c r="H276" s="158">
        <v>165.16499999999999</v>
      </c>
      <c r="I276" s="159"/>
      <c r="L276" s="155"/>
      <c r="M276" s="160"/>
      <c r="T276" s="161"/>
      <c r="AT276" s="156" t="s">
        <v>179</v>
      </c>
      <c r="AU276" s="156" t="s">
        <v>88</v>
      </c>
      <c r="AV276" s="13" t="s">
        <v>170</v>
      </c>
      <c r="AW276" s="13" t="s">
        <v>34</v>
      </c>
      <c r="AX276" s="13" t="s">
        <v>86</v>
      </c>
      <c r="AY276" s="156" t="s">
        <v>162</v>
      </c>
    </row>
    <row r="277" spans="2:65" s="1" customFormat="1" ht="33" customHeight="1">
      <c r="B277" s="31"/>
      <c r="C277" s="131" t="s">
        <v>453</v>
      </c>
      <c r="D277" s="131" t="s">
        <v>165</v>
      </c>
      <c r="E277" s="132" t="s">
        <v>3807</v>
      </c>
      <c r="F277" s="133" t="s">
        <v>3808</v>
      </c>
      <c r="G277" s="134" t="s">
        <v>208</v>
      </c>
      <c r="H277" s="135">
        <v>41.3</v>
      </c>
      <c r="I277" s="136"/>
      <c r="J277" s="137">
        <f>ROUND(I277*H277,2)</f>
        <v>0</v>
      </c>
      <c r="K277" s="133" t="s">
        <v>169</v>
      </c>
      <c r="L277" s="31"/>
      <c r="M277" s="138" t="s">
        <v>1</v>
      </c>
      <c r="N277" s="139" t="s">
        <v>43</v>
      </c>
      <c r="P277" s="140">
        <f>O277*H277</f>
        <v>0</v>
      </c>
      <c r="Q277" s="140">
        <v>0.16849</v>
      </c>
      <c r="R277" s="140">
        <f>Q277*H277</f>
        <v>6.9586369999999995</v>
      </c>
      <c r="S277" s="140">
        <v>0</v>
      </c>
      <c r="T277" s="141">
        <f>S277*H277</f>
        <v>0</v>
      </c>
      <c r="AR277" s="142" t="s">
        <v>170</v>
      </c>
      <c r="AT277" s="142" t="s">
        <v>165</v>
      </c>
      <c r="AU277" s="142" t="s">
        <v>88</v>
      </c>
      <c r="AY277" s="16" t="s">
        <v>162</v>
      </c>
      <c r="BE277" s="143">
        <f>IF(N277="základní",J277,0)</f>
        <v>0</v>
      </c>
      <c r="BF277" s="143">
        <f>IF(N277="snížená",J277,0)</f>
        <v>0</v>
      </c>
      <c r="BG277" s="143">
        <f>IF(N277="zákl. přenesená",J277,0)</f>
        <v>0</v>
      </c>
      <c r="BH277" s="143">
        <f>IF(N277="sníž. přenesená",J277,0)</f>
        <v>0</v>
      </c>
      <c r="BI277" s="143">
        <f>IF(N277="nulová",J277,0)</f>
        <v>0</v>
      </c>
      <c r="BJ277" s="16" t="s">
        <v>86</v>
      </c>
      <c r="BK277" s="143">
        <f>ROUND(I277*H277,2)</f>
        <v>0</v>
      </c>
      <c r="BL277" s="16" t="s">
        <v>170</v>
      </c>
      <c r="BM277" s="142" t="s">
        <v>3809</v>
      </c>
    </row>
    <row r="278" spans="2:65" s="1" customFormat="1" ht="19.5">
      <c r="B278" s="31"/>
      <c r="D278" s="144" t="s">
        <v>172</v>
      </c>
      <c r="F278" s="145" t="s">
        <v>3638</v>
      </c>
      <c r="I278" s="146"/>
      <c r="L278" s="31"/>
      <c r="M278" s="147"/>
      <c r="T278" s="55"/>
      <c r="AT278" s="16" t="s">
        <v>172</v>
      </c>
      <c r="AU278" s="16" t="s">
        <v>88</v>
      </c>
    </row>
    <row r="279" spans="2:65" s="12" customFormat="1" ht="11.25">
      <c r="B279" s="148"/>
      <c r="D279" s="144" t="s">
        <v>179</v>
      </c>
      <c r="E279" s="149" t="s">
        <v>1</v>
      </c>
      <c r="F279" s="150" t="s">
        <v>3810</v>
      </c>
      <c r="H279" s="151">
        <v>41.3</v>
      </c>
      <c r="I279" s="152"/>
      <c r="L279" s="148"/>
      <c r="M279" s="153"/>
      <c r="T279" s="154"/>
      <c r="AT279" s="149" t="s">
        <v>179</v>
      </c>
      <c r="AU279" s="149" t="s">
        <v>88</v>
      </c>
      <c r="AV279" s="12" t="s">
        <v>88</v>
      </c>
      <c r="AW279" s="12" t="s">
        <v>34</v>
      </c>
      <c r="AX279" s="12" t="s">
        <v>78</v>
      </c>
      <c r="AY279" s="149" t="s">
        <v>162</v>
      </c>
    </row>
    <row r="280" spans="2:65" s="13" customFormat="1" ht="11.25">
      <c r="B280" s="155"/>
      <c r="D280" s="144" t="s">
        <v>179</v>
      </c>
      <c r="E280" s="156" t="s">
        <v>1</v>
      </c>
      <c r="F280" s="157" t="s">
        <v>181</v>
      </c>
      <c r="H280" s="158">
        <v>41.3</v>
      </c>
      <c r="I280" s="159"/>
      <c r="L280" s="155"/>
      <c r="M280" s="160"/>
      <c r="T280" s="161"/>
      <c r="AT280" s="156" t="s">
        <v>179</v>
      </c>
      <c r="AU280" s="156" t="s">
        <v>88</v>
      </c>
      <c r="AV280" s="13" t="s">
        <v>170</v>
      </c>
      <c r="AW280" s="13" t="s">
        <v>34</v>
      </c>
      <c r="AX280" s="13" t="s">
        <v>86</v>
      </c>
      <c r="AY280" s="156" t="s">
        <v>162</v>
      </c>
    </row>
    <row r="281" spans="2:65" s="1" customFormat="1" ht="24.2" customHeight="1">
      <c r="B281" s="31"/>
      <c r="C281" s="173" t="s">
        <v>457</v>
      </c>
      <c r="D281" s="173" t="s">
        <v>644</v>
      </c>
      <c r="E281" s="174" t="s">
        <v>3811</v>
      </c>
      <c r="F281" s="175" t="s">
        <v>3812</v>
      </c>
      <c r="G281" s="176" t="s">
        <v>268</v>
      </c>
      <c r="H281" s="177">
        <v>43.365000000000002</v>
      </c>
      <c r="I281" s="178"/>
      <c r="J281" s="179">
        <f>ROUND(I281*H281,2)</f>
        <v>0</v>
      </c>
      <c r="K281" s="175" t="s">
        <v>1</v>
      </c>
      <c r="L281" s="180"/>
      <c r="M281" s="181" t="s">
        <v>1</v>
      </c>
      <c r="N281" s="182" t="s">
        <v>43</v>
      </c>
      <c r="P281" s="140">
        <f>O281*H281</f>
        <v>0</v>
      </c>
      <c r="Q281" s="140">
        <v>5.6120000000000003E-2</v>
      </c>
      <c r="R281" s="140">
        <f>Q281*H281</f>
        <v>2.4336438000000005</v>
      </c>
      <c r="S281" s="140">
        <v>0</v>
      </c>
      <c r="T281" s="141">
        <f>S281*H281</f>
        <v>0</v>
      </c>
      <c r="AR281" s="142" t="s">
        <v>205</v>
      </c>
      <c r="AT281" s="142" t="s">
        <v>644</v>
      </c>
      <c r="AU281" s="142" t="s">
        <v>88</v>
      </c>
      <c r="AY281" s="16" t="s">
        <v>162</v>
      </c>
      <c r="BE281" s="143">
        <f>IF(N281="základní",J281,0)</f>
        <v>0</v>
      </c>
      <c r="BF281" s="143">
        <f>IF(N281="snížená",J281,0)</f>
        <v>0</v>
      </c>
      <c r="BG281" s="143">
        <f>IF(N281="zákl. přenesená",J281,0)</f>
        <v>0</v>
      </c>
      <c r="BH281" s="143">
        <f>IF(N281="sníž. přenesená",J281,0)</f>
        <v>0</v>
      </c>
      <c r="BI281" s="143">
        <f>IF(N281="nulová",J281,0)</f>
        <v>0</v>
      </c>
      <c r="BJ281" s="16" t="s">
        <v>86</v>
      </c>
      <c r="BK281" s="143">
        <f>ROUND(I281*H281,2)</f>
        <v>0</v>
      </c>
      <c r="BL281" s="16" t="s">
        <v>170</v>
      </c>
      <c r="BM281" s="142" t="s">
        <v>3813</v>
      </c>
    </row>
    <row r="282" spans="2:65" s="12" customFormat="1" ht="11.25">
      <c r="B282" s="148"/>
      <c r="D282" s="144" t="s">
        <v>179</v>
      </c>
      <c r="E282" s="149" t="s">
        <v>1</v>
      </c>
      <c r="F282" s="150" t="s">
        <v>3814</v>
      </c>
      <c r="H282" s="151">
        <v>43.365000000000002</v>
      </c>
      <c r="I282" s="152"/>
      <c r="L282" s="148"/>
      <c r="M282" s="153"/>
      <c r="T282" s="154"/>
      <c r="AT282" s="149" t="s">
        <v>179</v>
      </c>
      <c r="AU282" s="149" t="s">
        <v>88</v>
      </c>
      <c r="AV282" s="12" t="s">
        <v>88</v>
      </c>
      <c r="AW282" s="12" t="s">
        <v>34</v>
      </c>
      <c r="AX282" s="12" t="s">
        <v>78</v>
      </c>
      <c r="AY282" s="149" t="s">
        <v>162</v>
      </c>
    </row>
    <row r="283" spans="2:65" s="13" customFormat="1" ht="11.25">
      <c r="B283" s="155"/>
      <c r="D283" s="144" t="s">
        <v>179</v>
      </c>
      <c r="E283" s="156" t="s">
        <v>1</v>
      </c>
      <c r="F283" s="157" t="s">
        <v>181</v>
      </c>
      <c r="H283" s="158">
        <v>43.365000000000002</v>
      </c>
      <c r="I283" s="159"/>
      <c r="L283" s="155"/>
      <c r="M283" s="160"/>
      <c r="T283" s="161"/>
      <c r="AT283" s="156" t="s">
        <v>179</v>
      </c>
      <c r="AU283" s="156" t="s">
        <v>88</v>
      </c>
      <c r="AV283" s="13" t="s">
        <v>170</v>
      </c>
      <c r="AW283" s="13" t="s">
        <v>34</v>
      </c>
      <c r="AX283" s="13" t="s">
        <v>86</v>
      </c>
      <c r="AY283" s="156" t="s">
        <v>162</v>
      </c>
    </row>
    <row r="284" spans="2:65" s="11" customFormat="1" ht="22.9" customHeight="1">
      <c r="B284" s="119"/>
      <c r="D284" s="120" t="s">
        <v>77</v>
      </c>
      <c r="E284" s="129" t="s">
        <v>1336</v>
      </c>
      <c r="F284" s="129" t="s">
        <v>1337</v>
      </c>
      <c r="I284" s="122"/>
      <c r="J284" s="130">
        <f>BK284</f>
        <v>0</v>
      </c>
      <c r="L284" s="119"/>
      <c r="M284" s="124"/>
      <c r="P284" s="125">
        <f>SUM(P285:P287)</f>
        <v>0</v>
      </c>
      <c r="R284" s="125">
        <f>SUM(R285:R287)</f>
        <v>0</v>
      </c>
      <c r="T284" s="126">
        <f>SUM(T285:T287)</f>
        <v>0</v>
      </c>
      <c r="AR284" s="120" t="s">
        <v>86</v>
      </c>
      <c r="AT284" s="127" t="s">
        <v>77</v>
      </c>
      <c r="AU284" s="127" t="s">
        <v>86</v>
      </c>
      <c r="AY284" s="120" t="s">
        <v>162</v>
      </c>
      <c r="BK284" s="128">
        <f>SUM(BK285:BK287)</f>
        <v>0</v>
      </c>
    </row>
    <row r="285" spans="2:65" s="1" customFormat="1" ht="16.5" customHeight="1">
      <c r="B285" s="31"/>
      <c r="C285" s="131" t="s">
        <v>463</v>
      </c>
      <c r="D285" s="131" t="s">
        <v>165</v>
      </c>
      <c r="E285" s="132" t="s">
        <v>3815</v>
      </c>
      <c r="F285" s="133" t="s">
        <v>3816</v>
      </c>
      <c r="G285" s="134" t="s">
        <v>353</v>
      </c>
      <c r="H285" s="135">
        <v>560.17499999999995</v>
      </c>
      <c r="I285" s="136"/>
      <c r="J285" s="137">
        <f>ROUND(I285*H285,2)</f>
        <v>0</v>
      </c>
      <c r="K285" s="133" t="s">
        <v>169</v>
      </c>
      <c r="L285" s="31"/>
      <c r="M285" s="138" t="s">
        <v>1</v>
      </c>
      <c r="N285" s="139" t="s">
        <v>43</v>
      </c>
      <c r="P285" s="140">
        <f>O285*H285</f>
        <v>0</v>
      </c>
      <c r="Q285" s="140">
        <v>0</v>
      </c>
      <c r="R285" s="140">
        <f>Q285*H285</f>
        <v>0</v>
      </c>
      <c r="S285" s="140">
        <v>0</v>
      </c>
      <c r="T285" s="141">
        <f>S285*H285</f>
        <v>0</v>
      </c>
      <c r="AR285" s="142" t="s">
        <v>170</v>
      </c>
      <c r="AT285" s="142" t="s">
        <v>165</v>
      </c>
      <c r="AU285" s="142" t="s">
        <v>88</v>
      </c>
      <c r="AY285" s="16" t="s">
        <v>162</v>
      </c>
      <c r="BE285" s="143">
        <f>IF(N285="základní",J285,0)</f>
        <v>0</v>
      </c>
      <c r="BF285" s="143">
        <f>IF(N285="snížená",J285,0)</f>
        <v>0</v>
      </c>
      <c r="BG285" s="143">
        <f>IF(N285="zákl. přenesená",J285,0)</f>
        <v>0</v>
      </c>
      <c r="BH285" s="143">
        <f>IF(N285="sníž. přenesená",J285,0)</f>
        <v>0</v>
      </c>
      <c r="BI285" s="143">
        <f>IF(N285="nulová",J285,0)</f>
        <v>0</v>
      </c>
      <c r="BJ285" s="16" t="s">
        <v>86</v>
      </c>
      <c r="BK285" s="143">
        <f>ROUND(I285*H285,2)</f>
        <v>0</v>
      </c>
      <c r="BL285" s="16" t="s">
        <v>170</v>
      </c>
      <c r="BM285" s="142" t="s">
        <v>3817</v>
      </c>
    </row>
    <row r="286" spans="2:65" s="1" customFormat="1" ht="24.2" customHeight="1">
      <c r="B286" s="31"/>
      <c r="C286" s="131" t="s">
        <v>469</v>
      </c>
      <c r="D286" s="131" t="s">
        <v>165</v>
      </c>
      <c r="E286" s="132" t="s">
        <v>3818</v>
      </c>
      <c r="F286" s="133" t="s">
        <v>3819</v>
      </c>
      <c r="G286" s="134" t="s">
        <v>353</v>
      </c>
      <c r="H286" s="135">
        <v>560.17499999999995</v>
      </c>
      <c r="I286" s="136"/>
      <c r="J286" s="137">
        <f>ROUND(I286*H286,2)</f>
        <v>0</v>
      </c>
      <c r="K286" s="133" t="s">
        <v>169</v>
      </c>
      <c r="L286" s="31"/>
      <c r="M286" s="138" t="s">
        <v>1</v>
      </c>
      <c r="N286" s="139" t="s">
        <v>43</v>
      </c>
      <c r="P286" s="140">
        <f>O286*H286</f>
        <v>0</v>
      </c>
      <c r="Q286" s="140">
        <v>0</v>
      </c>
      <c r="R286" s="140">
        <f>Q286*H286</f>
        <v>0</v>
      </c>
      <c r="S286" s="140">
        <v>0</v>
      </c>
      <c r="T286" s="141">
        <f>S286*H286</f>
        <v>0</v>
      </c>
      <c r="AR286" s="142" t="s">
        <v>170</v>
      </c>
      <c r="AT286" s="142" t="s">
        <v>165</v>
      </c>
      <c r="AU286" s="142" t="s">
        <v>88</v>
      </c>
      <c r="AY286" s="16" t="s">
        <v>162</v>
      </c>
      <c r="BE286" s="143">
        <f>IF(N286="základní",J286,0)</f>
        <v>0</v>
      </c>
      <c r="BF286" s="143">
        <f>IF(N286="snížená",J286,0)</f>
        <v>0</v>
      </c>
      <c r="BG286" s="143">
        <f>IF(N286="zákl. přenesená",J286,0)</f>
        <v>0</v>
      </c>
      <c r="BH286" s="143">
        <f>IF(N286="sníž. přenesená",J286,0)</f>
        <v>0</v>
      </c>
      <c r="BI286" s="143">
        <f>IF(N286="nulová",J286,0)</f>
        <v>0</v>
      </c>
      <c r="BJ286" s="16" t="s">
        <v>86</v>
      </c>
      <c r="BK286" s="143">
        <f>ROUND(I286*H286,2)</f>
        <v>0</v>
      </c>
      <c r="BL286" s="16" t="s">
        <v>170</v>
      </c>
      <c r="BM286" s="142" t="s">
        <v>3820</v>
      </c>
    </row>
    <row r="287" spans="2:65" s="1" customFormat="1" ht="24.2" customHeight="1">
      <c r="B287" s="31"/>
      <c r="C287" s="131" t="s">
        <v>474</v>
      </c>
      <c r="D287" s="131" t="s">
        <v>165</v>
      </c>
      <c r="E287" s="132" t="s">
        <v>3821</v>
      </c>
      <c r="F287" s="133" t="s">
        <v>3822</v>
      </c>
      <c r="G287" s="134" t="s">
        <v>353</v>
      </c>
      <c r="H287" s="135">
        <v>560.17499999999995</v>
      </c>
      <c r="I287" s="136"/>
      <c r="J287" s="137">
        <f>ROUND(I287*H287,2)</f>
        <v>0</v>
      </c>
      <c r="K287" s="133" t="s">
        <v>169</v>
      </c>
      <c r="L287" s="31"/>
      <c r="M287" s="138" t="s">
        <v>1</v>
      </c>
      <c r="N287" s="139" t="s">
        <v>43</v>
      </c>
      <c r="P287" s="140">
        <f>O287*H287</f>
        <v>0</v>
      </c>
      <c r="Q287" s="140">
        <v>0</v>
      </c>
      <c r="R287" s="140">
        <f>Q287*H287</f>
        <v>0</v>
      </c>
      <c r="S287" s="140">
        <v>0</v>
      </c>
      <c r="T287" s="141">
        <f>S287*H287</f>
        <v>0</v>
      </c>
      <c r="AR287" s="142" t="s">
        <v>170</v>
      </c>
      <c r="AT287" s="142" t="s">
        <v>165</v>
      </c>
      <c r="AU287" s="142" t="s">
        <v>88</v>
      </c>
      <c r="AY287" s="16" t="s">
        <v>162</v>
      </c>
      <c r="BE287" s="143">
        <f>IF(N287="základní",J287,0)</f>
        <v>0</v>
      </c>
      <c r="BF287" s="143">
        <f>IF(N287="snížená",J287,0)</f>
        <v>0</v>
      </c>
      <c r="BG287" s="143">
        <f>IF(N287="zákl. přenesená",J287,0)</f>
        <v>0</v>
      </c>
      <c r="BH287" s="143">
        <f>IF(N287="sníž. přenesená",J287,0)</f>
        <v>0</v>
      </c>
      <c r="BI287" s="143">
        <f>IF(N287="nulová",J287,0)</f>
        <v>0</v>
      </c>
      <c r="BJ287" s="16" t="s">
        <v>86</v>
      </c>
      <c r="BK287" s="143">
        <f>ROUND(I287*H287,2)</f>
        <v>0</v>
      </c>
      <c r="BL287" s="16" t="s">
        <v>170</v>
      </c>
      <c r="BM287" s="142" t="s">
        <v>3823</v>
      </c>
    </row>
    <row r="288" spans="2:65" s="11" customFormat="1" ht="25.9" customHeight="1">
      <c r="B288" s="119"/>
      <c r="D288" s="120" t="s">
        <v>77</v>
      </c>
      <c r="E288" s="121" t="s">
        <v>368</v>
      </c>
      <c r="F288" s="121" t="s">
        <v>369</v>
      </c>
      <c r="I288" s="122"/>
      <c r="J288" s="123">
        <f>BK288</f>
        <v>0</v>
      </c>
      <c r="L288" s="119"/>
      <c r="M288" s="124"/>
      <c r="P288" s="125">
        <f>P289</f>
        <v>0</v>
      </c>
      <c r="R288" s="125">
        <f>R289</f>
        <v>0.36988516000000005</v>
      </c>
      <c r="T288" s="126">
        <f>T289</f>
        <v>0.25919999999999999</v>
      </c>
      <c r="AR288" s="120" t="s">
        <v>88</v>
      </c>
      <c r="AT288" s="127" t="s">
        <v>77</v>
      </c>
      <c r="AU288" s="127" t="s">
        <v>78</v>
      </c>
      <c r="AY288" s="120" t="s">
        <v>162</v>
      </c>
      <c r="BK288" s="128">
        <f>BK289</f>
        <v>0</v>
      </c>
    </row>
    <row r="289" spans="2:65" s="11" customFormat="1" ht="22.9" customHeight="1">
      <c r="B289" s="119"/>
      <c r="D289" s="120" t="s">
        <v>77</v>
      </c>
      <c r="E289" s="129" t="s">
        <v>370</v>
      </c>
      <c r="F289" s="129" t="s">
        <v>371</v>
      </c>
      <c r="I289" s="122"/>
      <c r="J289" s="130">
        <f>BK289</f>
        <v>0</v>
      </c>
      <c r="L289" s="119"/>
      <c r="M289" s="124"/>
      <c r="P289" s="125">
        <f>SUM(P290:P300)</f>
        <v>0</v>
      </c>
      <c r="R289" s="125">
        <f>SUM(R290:R300)</f>
        <v>0.36988516000000005</v>
      </c>
      <c r="T289" s="126">
        <f>SUM(T290:T300)</f>
        <v>0.25919999999999999</v>
      </c>
      <c r="AR289" s="120" t="s">
        <v>88</v>
      </c>
      <c r="AT289" s="127" t="s">
        <v>77</v>
      </c>
      <c r="AU289" s="127" t="s">
        <v>86</v>
      </c>
      <c r="AY289" s="120" t="s">
        <v>162</v>
      </c>
      <c r="BK289" s="128">
        <f>SUM(BK290:BK300)</f>
        <v>0</v>
      </c>
    </row>
    <row r="290" spans="2:65" s="1" customFormat="1" ht="24.2" customHeight="1">
      <c r="B290" s="31"/>
      <c r="C290" s="131" t="s">
        <v>479</v>
      </c>
      <c r="D290" s="131" t="s">
        <v>165</v>
      </c>
      <c r="E290" s="132" t="s">
        <v>3824</v>
      </c>
      <c r="F290" s="133" t="s">
        <v>3825</v>
      </c>
      <c r="G290" s="134" t="s">
        <v>176</v>
      </c>
      <c r="H290" s="135">
        <v>99.224999999999994</v>
      </c>
      <c r="I290" s="136"/>
      <c r="J290" s="137">
        <f>ROUND(I290*H290,2)</f>
        <v>0</v>
      </c>
      <c r="K290" s="133" t="s">
        <v>169</v>
      </c>
      <c r="L290" s="31"/>
      <c r="M290" s="138" t="s">
        <v>1</v>
      </c>
      <c r="N290" s="139" t="s">
        <v>43</v>
      </c>
      <c r="P290" s="140">
        <f>O290*H290</f>
        <v>0</v>
      </c>
      <c r="Q290" s="140">
        <v>0</v>
      </c>
      <c r="R290" s="140">
        <f>Q290*H290</f>
        <v>0</v>
      </c>
      <c r="S290" s="140">
        <v>0</v>
      </c>
      <c r="T290" s="141">
        <f>S290*H290</f>
        <v>0</v>
      </c>
      <c r="AR290" s="142" t="s">
        <v>245</v>
      </c>
      <c r="AT290" s="142" t="s">
        <v>165</v>
      </c>
      <c r="AU290" s="142" t="s">
        <v>88</v>
      </c>
      <c r="AY290" s="16" t="s">
        <v>162</v>
      </c>
      <c r="BE290" s="143">
        <f>IF(N290="základní",J290,0)</f>
        <v>0</v>
      </c>
      <c r="BF290" s="143">
        <f>IF(N290="snížená",J290,0)</f>
        <v>0</v>
      </c>
      <c r="BG290" s="143">
        <f>IF(N290="zákl. přenesená",J290,0)</f>
        <v>0</v>
      </c>
      <c r="BH290" s="143">
        <f>IF(N290="sníž. přenesená",J290,0)</f>
        <v>0</v>
      </c>
      <c r="BI290" s="143">
        <f>IF(N290="nulová",J290,0)</f>
        <v>0</v>
      </c>
      <c r="BJ290" s="16" t="s">
        <v>86</v>
      </c>
      <c r="BK290" s="143">
        <f>ROUND(I290*H290,2)</f>
        <v>0</v>
      </c>
      <c r="BL290" s="16" t="s">
        <v>245</v>
      </c>
      <c r="BM290" s="142" t="s">
        <v>3826</v>
      </c>
    </row>
    <row r="291" spans="2:65" s="12" customFormat="1" ht="11.25">
      <c r="B291" s="148"/>
      <c r="D291" s="144" t="s">
        <v>179</v>
      </c>
      <c r="E291" s="149" t="s">
        <v>1</v>
      </c>
      <c r="F291" s="150" t="s">
        <v>3827</v>
      </c>
      <c r="H291" s="151">
        <v>99.224999999999994</v>
      </c>
      <c r="I291" s="152"/>
      <c r="L291" s="148"/>
      <c r="M291" s="153"/>
      <c r="T291" s="154"/>
      <c r="AT291" s="149" t="s">
        <v>179</v>
      </c>
      <c r="AU291" s="149" t="s">
        <v>88</v>
      </c>
      <c r="AV291" s="12" t="s">
        <v>88</v>
      </c>
      <c r="AW291" s="12" t="s">
        <v>34</v>
      </c>
      <c r="AX291" s="12" t="s">
        <v>78</v>
      </c>
      <c r="AY291" s="149" t="s">
        <v>162</v>
      </c>
    </row>
    <row r="292" spans="2:65" s="13" customFormat="1" ht="11.25">
      <c r="B292" s="155"/>
      <c r="D292" s="144" t="s">
        <v>179</v>
      </c>
      <c r="E292" s="156" t="s">
        <v>1</v>
      </c>
      <c r="F292" s="157" t="s">
        <v>181</v>
      </c>
      <c r="H292" s="158">
        <v>99.224999999999994</v>
      </c>
      <c r="I292" s="159"/>
      <c r="L292" s="155"/>
      <c r="M292" s="160"/>
      <c r="T292" s="161"/>
      <c r="AT292" s="156" t="s">
        <v>179</v>
      </c>
      <c r="AU292" s="156" t="s">
        <v>88</v>
      </c>
      <c r="AV292" s="13" t="s">
        <v>170</v>
      </c>
      <c r="AW292" s="13" t="s">
        <v>34</v>
      </c>
      <c r="AX292" s="13" t="s">
        <v>86</v>
      </c>
      <c r="AY292" s="156" t="s">
        <v>162</v>
      </c>
    </row>
    <row r="293" spans="2:65" s="1" customFormat="1" ht="16.5" customHeight="1">
      <c r="B293" s="31"/>
      <c r="C293" s="173" t="s">
        <v>485</v>
      </c>
      <c r="D293" s="173" t="s">
        <v>644</v>
      </c>
      <c r="E293" s="174" t="s">
        <v>1352</v>
      </c>
      <c r="F293" s="175" t="s">
        <v>1353</v>
      </c>
      <c r="G293" s="176" t="s">
        <v>353</v>
      </c>
      <c r="H293" s="177">
        <v>9.9000000000000005E-2</v>
      </c>
      <c r="I293" s="178"/>
      <c r="J293" s="179">
        <f>ROUND(I293*H293,2)</f>
        <v>0</v>
      </c>
      <c r="K293" s="175" t="s">
        <v>169</v>
      </c>
      <c r="L293" s="180"/>
      <c r="M293" s="181" t="s">
        <v>1</v>
      </c>
      <c r="N293" s="182" t="s">
        <v>43</v>
      </c>
      <c r="P293" s="140">
        <f>O293*H293</f>
        <v>0</v>
      </c>
      <c r="Q293" s="140">
        <v>1</v>
      </c>
      <c r="R293" s="140">
        <f>Q293*H293</f>
        <v>9.9000000000000005E-2</v>
      </c>
      <c r="S293" s="140">
        <v>0</v>
      </c>
      <c r="T293" s="141">
        <f>S293*H293</f>
        <v>0</v>
      </c>
      <c r="AR293" s="142" t="s">
        <v>318</v>
      </c>
      <c r="AT293" s="142" t="s">
        <v>644</v>
      </c>
      <c r="AU293" s="142" t="s">
        <v>88</v>
      </c>
      <c r="AY293" s="16" t="s">
        <v>162</v>
      </c>
      <c r="BE293" s="143">
        <f>IF(N293="základní",J293,0)</f>
        <v>0</v>
      </c>
      <c r="BF293" s="143">
        <f>IF(N293="snížená",J293,0)</f>
        <v>0</v>
      </c>
      <c r="BG293" s="143">
        <f>IF(N293="zákl. přenesená",J293,0)</f>
        <v>0</v>
      </c>
      <c r="BH293" s="143">
        <f>IF(N293="sníž. přenesená",J293,0)</f>
        <v>0</v>
      </c>
      <c r="BI293" s="143">
        <f>IF(N293="nulová",J293,0)</f>
        <v>0</v>
      </c>
      <c r="BJ293" s="16" t="s">
        <v>86</v>
      </c>
      <c r="BK293" s="143">
        <f>ROUND(I293*H293,2)</f>
        <v>0</v>
      </c>
      <c r="BL293" s="16" t="s">
        <v>245</v>
      </c>
      <c r="BM293" s="142" t="s">
        <v>3828</v>
      </c>
    </row>
    <row r="294" spans="2:65" s="12" customFormat="1" ht="11.25">
      <c r="B294" s="148"/>
      <c r="D294" s="144" t="s">
        <v>179</v>
      </c>
      <c r="E294" s="149" t="s">
        <v>1</v>
      </c>
      <c r="F294" s="150" t="s">
        <v>3829</v>
      </c>
      <c r="H294" s="151">
        <v>9.9000000000000005E-2</v>
      </c>
      <c r="I294" s="152"/>
      <c r="L294" s="148"/>
      <c r="M294" s="153"/>
      <c r="T294" s="154"/>
      <c r="AT294" s="149" t="s">
        <v>179</v>
      </c>
      <c r="AU294" s="149" t="s">
        <v>88</v>
      </c>
      <c r="AV294" s="12" t="s">
        <v>88</v>
      </c>
      <c r="AW294" s="12" t="s">
        <v>34</v>
      </c>
      <c r="AX294" s="12" t="s">
        <v>78</v>
      </c>
      <c r="AY294" s="149" t="s">
        <v>162</v>
      </c>
    </row>
    <row r="295" spans="2:65" s="13" customFormat="1" ht="11.25">
      <c r="B295" s="155"/>
      <c r="D295" s="144" t="s">
        <v>179</v>
      </c>
      <c r="E295" s="156" t="s">
        <v>1</v>
      </c>
      <c r="F295" s="157" t="s">
        <v>181</v>
      </c>
      <c r="H295" s="158">
        <v>9.9000000000000005E-2</v>
      </c>
      <c r="I295" s="159"/>
      <c r="L295" s="155"/>
      <c r="M295" s="160"/>
      <c r="T295" s="161"/>
      <c r="AT295" s="156" t="s">
        <v>179</v>
      </c>
      <c r="AU295" s="156" t="s">
        <v>88</v>
      </c>
      <c r="AV295" s="13" t="s">
        <v>170</v>
      </c>
      <c r="AW295" s="13" t="s">
        <v>34</v>
      </c>
      <c r="AX295" s="13" t="s">
        <v>86</v>
      </c>
      <c r="AY295" s="156" t="s">
        <v>162</v>
      </c>
    </row>
    <row r="296" spans="2:65" s="1" customFormat="1" ht="16.5" customHeight="1">
      <c r="B296" s="31"/>
      <c r="C296" s="131" t="s">
        <v>489</v>
      </c>
      <c r="D296" s="131" t="s">
        <v>165</v>
      </c>
      <c r="E296" s="132" t="s">
        <v>3830</v>
      </c>
      <c r="F296" s="133" t="s">
        <v>3831</v>
      </c>
      <c r="G296" s="134" t="s">
        <v>176</v>
      </c>
      <c r="H296" s="135">
        <v>57.6</v>
      </c>
      <c r="I296" s="136"/>
      <c r="J296" s="137">
        <f>ROUND(I296*H296,2)</f>
        <v>0</v>
      </c>
      <c r="K296" s="133" t="s">
        <v>169</v>
      </c>
      <c r="L296" s="31"/>
      <c r="M296" s="138" t="s">
        <v>1</v>
      </c>
      <c r="N296" s="139" t="s">
        <v>43</v>
      </c>
      <c r="P296" s="140">
        <f>O296*H296</f>
        <v>0</v>
      </c>
      <c r="Q296" s="140">
        <v>0</v>
      </c>
      <c r="R296" s="140">
        <f>Q296*H296</f>
        <v>0</v>
      </c>
      <c r="S296" s="140">
        <v>4.4999999999999997E-3</v>
      </c>
      <c r="T296" s="141">
        <f>S296*H296</f>
        <v>0.25919999999999999</v>
      </c>
      <c r="AR296" s="142" t="s">
        <v>245</v>
      </c>
      <c r="AT296" s="142" t="s">
        <v>165</v>
      </c>
      <c r="AU296" s="142" t="s">
        <v>88</v>
      </c>
      <c r="AY296" s="16" t="s">
        <v>162</v>
      </c>
      <c r="BE296" s="143">
        <f>IF(N296="základní",J296,0)</f>
        <v>0</v>
      </c>
      <c r="BF296" s="143">
        <f>IF(N296="snížená",J296,0)</f>
        <v>0</v>
      </c>
      <c r="BG296" s="143">
        <f>IF(N296="zákl. přenesená",J296,0)</f>
        <v>0</v>
      </c>
      <c r="BH296" s="143">
        <f>IF(N296="sníž. přenesená",J296,0)</f>
        <v>0</v>
      </c>
      <c r="BI296" s="143">
        <f>IF(N296="nulová",J296,0)</f>
        <v>0</v>
      </c>
      <c r="BJ296" s="16" t="s">
        <v>86</v>
      </c>
      <c r="BK296" s="143">
        <f>ROUND(I296*H296,2)</f>
        <v>0</v>
      </c>
      <c r="BL296" s="16" t="s">
        <v>245</v>
      </c>
      <c r="BM296" s="142" t="s">
        <v>3832</v>
      </c>
    </row>
    <row r="297" spans="2:65" s="1" customFormat="1" ht="24.2" customHeight="1">
      <c r="B297" s="31"/>
      <c r="C297" s="131" t="s">
        <v>493</v>
      </c>
      <c r="D297" s="131" t="s">
        <v>165</v>
      </c>
      <c r="E297" s="132" t="s">
        <v>3833</v>
      </c>
      <c r="F297" s="133" t="s">
        <v>3834</v>
      </c>
      <c r="G297" s="134" t="s">
        <v>176</v>
      </c>
      <c r="H297" s="135">
        <v>148.83799999999999</v>
      </c>
      <c r="I297" s="136"/>
      <c r="J297" s="137">
        <f>ROUND(I297*H297,2)</f>
        <v>0</v>
      </c>
      <c r="K297" s="133" t="s">
        <v>169</v>
      </c>
      <c r="L297" s="31"/>
      <c r="M297" s="138" t="s">
        <v>1</v>
      </c>
      <c r="N297" s="139" t="s">
        <v>43</v>
      </c>
      <c r="P297" s="140">
        <f>O297*H297</f>
        <v>0</v>
      </c>
      <c r="Q297" s="140">
        <v>1.82E-3</v>
      </c>
      <c r="R297" s="140">
        <f>Q297*H297</f>
        <v>0.27088516000000001</v>
      </c>
      <c r="S297" s="140">
        <v>0</v>
      </c>
      <c r="T297" s="141">
        <f>S297*H297</f>
        <v>0</v>
      </c>
      <c r="AR297" s="142" t="s">
        <v>245</v>
      </c>
      <c r="AT297" s="142" t="s">
        <v>165</v>
      </c>
      <c r="AU297" s="142" t="s">
        <v>88</v>
      </c>
      <c r="AY297" s="16" t="s">
        <v>162</v>
      </c>
      <c r="BE297" s="143">
        <f>IF(N297="základní",J297,0)</f>
        <v>0</v>
      </c>
      <c r="BF297" s="143">
        <f>IF(N297="snížená",J297,0)</f>
        <v>0</v>
      </c>
      <c r="BG297" s="143">
        <f>IF(N297="zákl. přenesená",J297,0)</f>
        <v>0</v>
      </c>
      <c r="BH297" s="143">
        <f>IF(N297="sníž. přenesená",J297,0)</f>
        <v>0</v>
      </c>
      <c r="BI297" s="143">
        <f>IF(N297="nulová",J297,0)</f>
        <v>0</v>
      </c>
      <c r="BJ297" s="16" t="s">
        <v>86</v>
      </c>
      <c r="BK297" s="143">
        <f>ROUND(I297*H297,2)</f>
        <v>0</v>
      </c>
      <c r="BL297" s="16" t="s">
        <v>245</v>
      </c>
      <c r="BM297" s="142" t="s">
        <v>3835</v>
      </c>
    </row>
    <row r="298" spans="2:65" s="12" customFormat="1" ht="11.25">
      <c r="B298" s="148"/>
      <c r="D298" s="144" t="s">
        <v>179</v>
      </c>
      <c r="E298" s="149" t="s">
        <v>1</v>
      </c>
      <c r="F298" s="150" t="s">
        <v>3836</v>
      </c>
      <c r="H298" s="151">
        <v>148.83799999999999</v>
      </c>
      <c r="I298" s="152"/>
      <c r="L298" s="148"/>
      <c r="M298" s="153"/>
      <c r="T298" s="154"/>
      <c r="AT298" s="149" t="s">
        <v>179</v>
      </c>
      <c r="AU298" s="149" t="s">
        <v>88</v>
      </c>
      <c r="AV298" s="12" t="s">
        <v>88</v>
      </c>
      <c r="AW298" s="12" t="s">
        <v>34</v>
      </c>
      <c r="AX298" s="12" t="s">
        <v>78</v>
      </c>
      <c r="AY298" s="149" t="s">
        <v>162</v>
      </c>
    </row>
    <row r="299" spans="2:65" s="13" customFormat="1" ht="11.25">
      <c r="B299" s="155"/>
      <c r="D299" s="144" t="s">
        <v>179</v>
      </c>
      <c r="E299" s="156" t="s">
        <v>1</v>
      </c>
      <c r="F299" s="157" t="s">
        <v>181</v>
      </c>
      <c r="H299" s="158">
        <v>148.83799999999999</v>
      </c>
      <c r="I299" s="159"/>
      <c r="L299" s="155"/>
      <c r="M299" s="160"/>
      <c r="T299" s="161"/>
      <c r="AT299" s="156" t="s">
        <v>179</v>
      </c>
      <c r="AU299" s="156" t="s">
        <v>88</v>
      </c>
      <c r="AV299" s="13" t="s">
        <v>170</v>
      </c>
      <c r="AW299" s="13" t="s">
        <v>34</v>
      </c>
      <c r="AX299" s="13" t="s">
        <v>86</v>
      </c>
      <c r="AY299" s="156" t="s">
        <v>162</v>
      </c>
    </row>
    <row r="300" spans="2:65" s="1" customFormat="1" ht="24.2" customHeight="1">
      <c r="B300" s="31"/>
      <c r="C300" s="131" t="s">
        <v>499</v>
      </c>
      <c r="D300" s="131" t="s">
        <v>165</v>
      </c>
      <c r="E300" s="132" t="s">
        <v>3837</v>
      </c>
      <c r="F300" s="133" t="s">
        <v>3838</v>
      </c>
      <c r="G300" s="134" t="s">
        <v>1370</v>
      </c>
      <c r="H300" s="183"/>
      <c r="I300" s="136"/>
      <c r="J300" s="137">
        <f>ROUND(I300*H300,2)</f>
        <v>0</v>
      </c>
      <c r="K300" s="133" t="s">
        <v>169</v>
      </c>
      <c r="L300" s="31"/>
      <c r="M300" s="168" t="s">
        <v>1</v>
      </c>
      <c r="N300" s="169" t="s">
        <v>43</v>
      </c>
      <c r="O300" s="170"/>
      <c r="P300" s="171">
        <f>O300*H300</f>
        <v>0</v>
      </c>
      <c r="Q300" s="171">
        <v>0</v>
      </c>
      <c r="R300" s="171">
        <f>Q300*H300</f>
        <v>0</v>
      </c>
      <c r="S300" s="171">
        <v>0</v>
      </c>
      <c r="T300" s="172">
        <f>S300*H300</f>
        <v>0</v>
      </c>
      <c r="AR300" s="142" t="s">
        <v>245</v>
      </c>
      <c r="AT300" s="142" t="s">
        <v>165</v>
      </c>
      <c r="AU300" s="142" t="s">
        <v>88</v>
      </c>
      <c r="AY300" s="16" t="s">
        <v>162</v>
      </c>
      <c r="BE300" s="143">
        <f>IF(N300="základní",J300,0)</f>
        <v>0</v>
      </c>
      <c r="BF300" s="143">
        <f>IF(N300="snížená",J300,0)</f>
        <v>0</v>
      </c>
      <c r="BG300" s="143">
        <f>IF(N300="zákl. přenesená",J300,0)</f>
        <v>0</v>
      </c>
      <c r="BH300" s="143">
        <f>IF(N300="sníž. přenesená",J300,0)</f>
        <v>0</v>
      </c>
      <c r="BI300" s="143">
        <f>IF(N300="nulová",J300,0)</f>
        <v>0</v>
      </c>
      <c r="BJ300" s="16" t="s">
        <v>86</v>
      </c>
      <c r="BK300" s="143">
        <f>ROUND(I300*H300,2)</f>
        <v>0</v>
      </c>
      <c r="BL300" s="16" t="s">
        <v>245</v>
      </c>
      <c r="BM300" s="142" t="s">
        <v>3839</v>
      </c>
    </row>
    <row r="301" spans="2:65" s="1" customFormat="1" ht="6.95" customHeight="1">
      <c r="B301" s="43"/>
      <c r="C301" s="44"/>
      <c r="D301" s="44"/>
      <c r="E301" s="44"/>
      <c r="F301" s="44"/>
      <c r="G301" s="44"/>
      <c r="H301" s="44"/>
      <c r="I301" s="44"/>
      <c r="J301" s="44"/>
      <c r="K301" s="44"/>
      <c r="L301" s="31"/>
    </row>
  </sheetData>
  <sheetProtection algorithmName="SHA-512" hashValue="5A+i5AqZJskHoc/6fZcMjMkQHAvF7GyapJHTgFkzT+2qMSGr31LCKgs03bnO6U1S4h5PLiqrrBYCoNDzDft23w==" saltValue="2qSVxNQSFcDgLKplKu2zO825GIDOvmie5sRbBLJUmq6I4eq+RpjkqqkoCNNvXc96WwSqOOqA/3tJ8h/yMqe+7Q==" spinCount="100000" sheet="1" objects="1" scenarios="1" formatColumns="0" formatRows="0" autoFilter="0"/>
  <autoFilter ref="C124:K300" xr:uid="{00000000-0009-0000-0000-000008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15</vt:i4>
      </vt:variant>
      <vt:variant>
        <vt:lpstr>Pojmenované oblasti</vt:lpstr>
      </vt:variant>
      <vt:variant>
        <vt:i4>30</vt:i4>
      </vt:variant>
    </vt:vector>
  </HeadingPairs>
  <TitlesOfParts>
    <vt:vector size="45" baseType="lpstr">
      <vt:lpstr>Rekapitulace stavby</vt:lpstr>
      <vt:lpstr>SO 01 - 1 - Bourací práce...</vt:lpstr>
      <vt:lpstr>SO 01 - 2 - Objekt HZ - H...</vt:lpstr>
      <vt:lpstr>SO 01 - 3-OBJEKT HZ - ZDR...</vt:lpstr>
      <vt:lpstr>SO 01 - 4-OBJEKT HZ - ÚST...</vt:lpstr>
      <vt:lpstr>SO 01 - 5-OBJEKT HZ - ELE...</vt:lpstr>
      <vt:lpstr>SO 01 - 6-OBJEKT HZ - VZD...</vt:lpstr>
      <vt:lpstr>SO 01- 7-OBJEKT HZ - MaR</vt:lpstr>
      <vt:lpstr>SO 02 - 8 - Komunikace</vt:lpstr>
      <vt:lpstr>SO 03 - 10 - PŘELOŽKA VODY</vt:lpstr>
      <vt:lpstr>SO 04 - 10 - PŘELOŽKA PLY...</vt:lpstr>
      <vt:lpstr>SO 06 - 11 - KANALIZACE D...</vt:lpstr>
      <vt:lpstr>SO 07 - 12 - PŘELOŽKA SPL...</vt:lpstr>
      <vt:lpstr>SO 08 - 13 - ČOV</vt:lpstr>
      <vt:lpstr>VRN - HZ HEŘMANICE</vt:lpstr>
      <vt:lpstr>'Rekapitulace stavby'!Názvy_tisku</vt:lpstr>
      <vt:lpstr>'SO 01 - 1 - Bourací práce...'!Názvy_tisku</vt:lpstr>
      <vt:lpstr>'SO 01 - 2 - Objekt HZ - H...'!Názvy_tisku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02 - 8 - Komunikace'!Názvy_tisku</vt:lpstr>
      <vt:lpstr>'SO 03 - 10 - PŘELOŽKA VODY'!Názvy_tisku</vt:lpstr>
      <vt:lpstr>'SO 04 - 10 - PŘELOŽKA PLY...'!Názvy_tisku</vt:lpstr>
      <vt:lpstr>'SO 06 - 11 - KANALIZACE D...'!Názvy_tisku</vt:lpstr>
      <vt:lpstr>'SO 07 - 12 - PŘELOŽKA SPL...'!Názvy_tisku</vt:lpstr>
      <vt:lpstr>'SO 08 - 13 - ČOV'!Názvy_tisku</vt:lpstr>
      <vt:lpstr>'VRN - HZ HEŘMANICE'!Názvy_tisku</vt:lpstr>
      <vt:lpstr>'Rekapitulace stavby'!Oblast_tisku</vt:lpstr>
      <vt:lpstr>'SO 01 - 1 - Bourací práce...'!Oblast_tisku</vt:lpstr>
      <vt:lpstr>'SO 01 - 2 - Objekt HZ - H...'!Oblast_tisku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02 - 8 - Komunikace'!Oblast_tisku</vt:lpstr>
      <vt:lpstr>'SO 03 - 10 - PŘELOŽKA VODY'!Oblast_tisku</vt:lpstr>
      <vt:lpstr>'SO 04 - 10 - PŘELOŽKA PLY...'!Oblast_tisku</vt:lpstr>
      <vt:lpstr>'SO 06 - 11 - KANALIZACE D...'!Oblast_tisku</vt:lpstr>
      <vt:lpstr>'SO 07 - 12 - PŘELOŽKA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RIKY\Přípravář</dc:creator>
  <cp:lastModifiedBy>Maslowská Michaela</cp:lastModifiedBy>
  <dcterms:created xsi:type="dcterms:W3CDTF">2023-09-14T12:18:41Z</dcterms:created>
  <dcterms:modified xsi:type="dcterms:W3CDTF">2023-09-15T06:31:11Z</dcterms:modified>
</cp:coreProperties>
</file>